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slicerCaches/slicerCache4.xml" ContentType="application/vnd.ms-excel.slicerCache+xml"/>
  <Override PartName="/xl/slicerCaches/slicerCache5.xml" ContentType="application/vnd.ms-excel.slicerCache+xml"/>
  <Override PartName="/xl/slicerCaches/slicerCache6.xml" ContentType="application/vnd.ms-excel.slicerCache+xml"/>
  <Override PartName="/xl/slicerCaches/slicerCache7.xml" ContentType="application/vnd.ms-excel.slicerCache+xml"/>
  <Override PartName="/xl/slicerCaches/slicerCache8.xml" ContentType="application/vnd.ms-excel.slicerCache+xml"/>
  <Override PartName="/xl/slicerCaches/slicerCache9.xml" ContentType="application/vnd.ms-excel.slicerCache+xml"/>
  <Override PartName="/xl/slicerCaches/slicerCache10.xml" ContentType="application/vnd.ms-excel.slicerCache+xml"/>
  <Override PartName="/xl/slicerCaches/slicerCache11.xml" ContentType="application/vnd.ms-excel.slicerCache+xml"/>
  <Override PartName="/xl/slicerCaches/slicerCache12.xml" ContentType="application/vnd.ms-excel.slicerCache+xml"/>
  <Override PartName="/xl/slicerCaches/slicerCache13.xml" ContentType="application/vnd.ms-excel.slicerCache+xml"/>
  <Override PartName="/xl/slicerCaches/slicerCache14.xml" ContentType="application/vnd.ms-excel.slicerCache+xml"/>
  <Override PartName="/xl/slicerCaches/slicerCache15.xml" ContentType="application/vnd.ms-excel.slicerCache+xml"/>
  <Override PartName="/xl/slicerCaches/slicerCache16.xml" ContentType="application/vnd.ms-excel.slicerCache+xml"/>
  <Override PartName="/xl/slicerCaches/slicerCache17.xml" ContentType="application/vnd.ms-excel.slicerCache+xml"/>
  <Override PartName="/xl/slicerCaches/slicerCache18.xml" ContentType="application/vnd.ms-excel.slicerCache+xml"/>
  <Override PartName="/xl/slicerCaches/slicerCache19.xml" ContentType="application/vnd.ms-excel.slicerCache+xml"/>
  <Override PartName="/xl/slicerCaches/slicerCache20.xml" ContentType="application/vnd.ms-excel.slicerCache+xml"/>
  <Override PartName="/xl/slicerCaches/slicerCache21.xml" ContentType="application/vnd.ms-excel.slicerCache+xml"/>
  <Override PartName="/xl/slicerCaches/slicerCache22.xml" ContentType="application/vnd.ms-excel.slicerCache+xml"/>
  <Override PartName="/xl/slicerCaches/slicerCache23.xml" ContentType="application/vnd.ms-excel.slicerCache+xml"/>
  <Override PartName="/xl/slicerCaches/slicerCache24.xml" ContentType="application/vnd.ms-excel.slicerCache+xml"/>
  <Override PartName="/xl/slicerCaches/slicerCache25.xml" ContentType="application/vnd.ms-excel.slicerCache+xml"/>
  <Override PartName="/xl/slicerCaches/slicerCache26.xml" ContentType="application/vnd.ms-excel.slicerCache+xml"/>
  <Override PartName="/xl/slicerCaches/slicerCache27.xml" ContentType="application/vnd.ms-excel.slicerCache+xml"/>
  <Override PartName="/xl/slicerCaches/slicerCache28.xml" ContentType="application/vnd.ms-excel.slicerCache+xml"/>
  <Override PartName="/xl/slicerCaches/slicerCache29.xml" ContentType="application/vnd.ms-excel.slicerCache+xml"/>
  <Override PartName="/xl/slicerCaches/slicerCache30.xml" ContentType="application/vnd.ms-excel.slicerCache+xml"/>
  <Override PartName="/xl/slicerCaches/slicerCache31.xml" ContentType="application/vnd.ms-excel.slicerCache+xml"/>
  <Override PartName="/xl/slicerCaches/slicerCache32.xml" ContentType="application/vnd.ms-excel.slicerCache+xml"/>
  <Override PartName="/xl/slicerCaches/slicerCache33.xml" ContentType="application/vnd.ms-excel.slicerCache+xml"/>
  <Override PartName="/xl/slicerCaches/slicerCache34.xml" ContentType="application/vnd.ms-excel.slicerCache+xml"/>
  <Override PartName="/xl/slicerCaches/slicerCache35.xml" ContentType="application/vnd.ms-excel.slicerCache+xml"/>
  <Override PartName="/xl/slicerCaches/slicerCache36.xml" ContentType="application/vnd.ms-excel.slicerCache+xml"/>
  <Override PartName="/xl/slicerCaches/slicerCache37.xml" ContentType="application/vnd.ms-excel.slicerCache+xml"/>
  <Override PartName="/xl/slicerCaches/slicerCache38.xml" ContentType="application/vnd.ms-excel.slicerCache+xml"/>
  <Override PartName="/xl/slicerCaches/slicerCache39.xml" ContentType="application/vnd.ms-excel.slicerCache+xml"/>
  <Override PartName="/xl/slicerCaches/slicerCache40.xml" ContentType="application/vnd.ms-excel.slicerCache+xml"/>
  <Override PartName="/xl/slicerCaches/slicerCache41.xml" ContentType="application/vnd.ms-excel.slicerCache+xml"/>
  <Override PartName="/xl/slicerCaches/slicerCache42.xml" ContentType="application/vnd.ms-excel.slicerCache+xml"/>
  <Override PartName="/xl/slicerCaches/slicerCache43.xml" ContentType="application/vnd.ms-excel.slicerCache+xml"/>
  <Override PartName="/xl/slicerCaches/slicerCache44.xml" ContentType="application/vnd.ms-excel.slicerCache+xml"/>
  <Override PartName="/xl/slicerCaches/slicerCache45.xml" ContentType="application/vnd.ms-excel.slicerCache+xml"/>
  <Override PartName="/xl/slicerCaches/slicerCache46.xml" ContentType="application/vnd.ms-excel.slicerCache+xml"/>
  <Override PartName="/xl/slicerCaches/slicerCache47.xml" ContentType="application/vnd.ms-excel.slicerCache+xml"/>
  <Override PartName="/xl/slicerCaches/slicerCache48.xml" ContentType="application/vnd.ms-excel.slicerCache+xml"/>
  <Override PartName="/xl/slicerCaches/slicerCache49.xml" ContentType="application/vnd.ms-excel.slicerCache+xml"/>
  <Override PartName="/xl/slicerCaches/slicerCache50.xml" ContentType="application/vnd.ms-excel.slicerCache+xml"/>
  <Override PartName="/xl/slicerCaches/slicerCache51.xml" ContentType="application/vnd.ms-excel.slicerCache+xml"/>
  <Override PartName="/xl/slicerCaches/slicerCache52.xml" ContentType="application/vnd.ms-excel.slicerCache+xml"/>
  <Override PartName="/xl/slicerCaches/slicerCache53.xml" ContentType="application/vnd.ms-excel.slicerCache+xml"/>
  <Override PartName="/xl/slicerCaches/slicerCache54.xml" ContentType="application/vnd.ms-excel.slicerCache+xml"/>
  <Override PartName="/xl/slicerCaches/slicerCache55.xml" ContentType="application/vnd.ms-excel.slicerCache+xml"/>
  <Override PartName="/xl/slicerCaches/slicerCache56.xml" ContentType="application/vnd.ms-excel.slicerCache+xml"/>
  <Override PartName="/xl/slicerCaches/slicerCache57.xml" ContentType="application/vnd.ms-excel.slicerCache+xml"/>
  <Override PartName="/xl/slicerCaches/slicerCache58.xml" ContentType="application/vnd.ms-excel.slicerCache+xml"/>
  <Override PartName="/xl/slicerCaches/slicerCache59.xml" ContentType="application/vnd.ms-excel.slicerCache+xml"/>
  <Override PartName="/xl/slicerCaches/slicerCache60.xml" ContentType="application/vnd.ms-excel.slicerCache+xml"/>
  <Override PartName="/xl/slicerCaches/slicerCache61.xml" ContentType="application/vnd.ms-excel.slicerCache+xml"/>
  <Override PartName="/xl/slicerCaches/slicerCache62.xml" ContentType="application/vnd.ms-excel.slicerCache+xml"/>
  <Override PartName="/xl/slicerCaches/slicerCache63.xml" ContentType="application/vnd.ms-excel.slicerCache+xml"/>
  <Override PartName="/xl/slicerCaches/slicerCache64.xml" ContentType="application/vnd.ms-excel.slicerCache+xml"/>
  <Override PartName="/xl/slicerCaches/slicerCache65.xml" ContentType="application/vnd.ms-excel.slicerCache+xml"/>
  <Override PartName="/xl/slicerCaches/slicerCache66.xml" ContentType="application/vnd.ms-excel.slicerCache+xml"/>
  <Override PartName="/xl/slicerCaches/slicerCache67.xml" ContentType="application/vnd.ms-excel.slicerCache+xml"/>
  <Override PartName="/xl/slicerCaches/slicerCache68.xml" ContentType="application/vnd.ms-excel.slicerCache+xml"/>
  <Override PartName="/xl/slicerCaches/slicerCache69.xml" ContentType="application/vnd.ms-excel.slicerCache+xml"/>
  <Override PartName="/xl/slicerCaches/slicerCache70.xml" ContentType="application/vnd.ms-excel.slicerCache+xml"/>
  <Override PartName="/xl/slicerCaches/slicerCache71.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2.xml" ContentType="application/vnd.openxmlformats-officedocument.drawing+xml"/>
  <Override PartName="/xl/tables/table1.xml" ContentType="application/vnd.openxmlformats-officedocument.spreadsheetml.table+xml"/>
  <Override PartName="/xl/slicers/slicer1.xml" ContentType="application/vnd.ms-excel.slicer+xml"/>
  <Override PartName="/xl/drawings/drawing3.xml" ContentType="application/vnd.openxmlformats-officedocument.drawing+xml"/>
  <Override PartName="/xl/tables/table2.xml" ContentType="application/vnd.openxmlformats-officedocument.spreadsheetml.table+xml"/>
  <Override PartName="/xl/slicers/slicer2.xml" ContentType="application/vnd.ms-excel.slicer+xml"/>
  <Override PartName="/xl/drawings/drawing4.xml" ContentType="application/vnd.openxmlformats-officedocument.drawing+xml"/>
  <Override PartName="/xl/tables/table3.xml" ContentType="application/vnd.openxmlformats-officedocument.spreadsheetml.table+xml"/>
  <Override PartName="/xl/slicers/slicer3.xml" ContentType="application/vnd.ms-excel.slicer+xml"/>
  <Override PartName="/xl/drawings/drawing5.xml" ContentType="application/vnd.openxmlformats-officedocument.drawing+xml"/>
  <Override PartName="/xl/tables/table4.xml" ContentType="application/vnd.openxmlformats-officedocument.spreadsheetml.table+xml"/>
  <Override PartName="/xl/slicers/slicer4.xml" ContentType="application/vnd.ms-excel.slicer+xml"/>
  <Override PartName="/xl/drawings/drawing6.xml" ContentType="application/vnd.openxmlformats-officedocument.drawing+xml"/>
  <Override PartName="/xl/tables/table5.xml" ContentType="application/vnd.openxmlformats-officedocument.spreadsheetml.table+xml"/>
  <Override PartName="/xl/slicers/slicer5.xml" ContentType="application/vnd.ms-excel.slicer+xml"/>
  <Override PartName="/xl/drawings/drawing7.xml" ContentType="application/vnd.openxmlformats-officedocument.drawing+xml"/>
  <Override PartName="/xl/tables/table6.xml" ContentType="application/vnd.openxmlformats-officedocument.spreadsheetml.table+xml"/>
  <Override PartName="/xl/slicers/slicer6.xml" ContentType="application/vnd.ms-excel.slicer+xml"/>
  <Override PartName="/xl/drawings/drawing8.xml" ContentType="application/vnd.openxmlformats-officedocument.drawing+xml"/>
  <Override PartName="/xl/tables/table7.xml" ContentType="application/vnd.openxmlformats-officedocument.spreadsheetml.table+xml"/>
  <Override PartName="/xl/slicers/slicer7.xml" ContentType="application/vnd.ms-excel.slicer+xml"/>
  <Override PartName="/xl/drawings/drawing9.xml" ContentType="application/vnd.openxmlformats-officedocument.drawing+xml"/>
  <Override PartName="/xl/tables/table8.xml" ContentType="application/vnd.openxmlformats-officedocument.spreadsheetml.table+xml"/>
  <Override PartName="/xl/slicers/slicer8.xml" ContentType="application/vnd.ms-excel.slicer+xml"/>
  <Override PartName="/xl/drawings/drawing10.xml" ContentType="application/vnd.openxmlformats-officedocument.drawing+xml"/>
  <Override PartName="/xl/tables/table9.xml" ContentType="application/vnd.openxmlformats-officedocument.spreadsheetml.table+xml"/>
  <Override PartName="/xl/slicers/slicer9.xml" ContentType="application/vnd.ms-excel.slicer+xml"/>
  <Override PartName="/xl/drawings/drawing11.xml" ContentType="application/vnd.openxmlformats-officedocument.drawing+xml"/>
  <Override PartName="/xl/tables/table10.xml" ContentType="application/vnd.openxmlformats-officedocument.spreadsheetml.table+xml"/>
  <Override PartName="/xl/slicers/slicer10.xml" ContentType="application/vnd.ms-excel.slicer+xml"/>
  <Override PartName="/xl/drawings/drawing12.xml" ContentType="application/vnd.openxmlformats-officedocument.drawing+xml"/>
  <Override PartName="/xl/tables/table11.xml" ContentType="application/vnd.openxmlformats-officedocument.spreadsheetml.table+xml"/>
  <Override PartName="/xl/slicers/slicer11.xml" ContentType="application/vnd.ms-excel.slicer+xml"/>
  <Override PartName="/xl/drawings/drawing13.xml" ContentType="application/vnd.openxmlformats-officedocument.drawing+xml"/>
  <Override PartName="/xl/tables/table12.xml" ContentType="application/vnd.openxmlformats-officedocument.spreadsheetml.table+xml"/>
  <Override PartName="/xl/slicers/slicer12.xml" ContentType="application/vnd.ms-excel.slicer+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hidePivotFieldList="1" defaultThemeVersion="166925"/>
  <mc:AlternateContent xmlns:mc="http://schemas.openxmlformats.org/markup-compatibility/2006">
    <mc:Choice Requires="x15">
      <x15ac:absPath xmlns:x15ac="http://schemas.microsoft.com/office/spreadsheetml/2010/11/ac" url="C:\Users\user\Downloads\Versión corregida\"/>
    </mc:Choice>
  </mc:AlternateContent>
  <xr:revisionPtr revIDLastSave="0" documentId="13_ncr:1_{4D34F078-30DE-4466-B556-DFC26FD0785B}" xr6:coauthVersionLast="47" xr6:coauthVersionMax="47" xr10:uidLastSave="{00000000-0000-0000-0000-000000000000}"/>
  <workbookProtection workbookAlgorithmName="SHA-512" workbookHashValue="QpMgddDeMokX8sY5lnGr4j80uz73PoNeU38MmVscJYQeeIRe9OWfVNRLTBCo8gDZuzXYVTKP5OeFS+0+CoNyGw==" workbookSaltValue="CF/6NZwfvPaqIjqgS/bEew==" workbookSpinCount="100000" lockStructure="1"/>
  <bookViews>
    <workbookView xWindow="-110" yWindow="-110" windowWidth="19420" windowHeight="10300" tabRatio="754" xr2:uid="{7EC4FBE8-97BB-440C-A53C-06F34174E4AE}"/>
  </bookViews>
  <sheets>
    <sheet name="Guide de l'utilisateur" sheetId="19" r:id="rId1"/>
    <sheet name="Réponses" sheetId="3" state="hidden" r:id="rId2"/>
    <sheet name="P1" sheetId="4" r:id="rId3"/>
    <sheet name="P2" sheetId="5" r:id="rId4"/>
    <sheet name="P3" sheetId="6" r:id="rId5"/>
    <sheet name="P4" sheetId="7" r:id="rId6"/>
    <sheet name="P5" sheetId="8" r:id="rId7"/>
    <sheet name="P6" sheetId="9" r:id="rId8"/>
    <sheet name="P7" sheetId="10" r:id="rId9"/>
    <sheet name="P8" sheetId="11" r:id="rId10"/>
    <sheet name="P9" sheetId="12" r:id="rId11"/>
    <sheet name="P10" sheetId="13" r:id="rId12"/>
    <sheet name="CONFORM" sheetId="15" r:id="rId13"/>
    <sheet name="EN COURS" sheetId="16" r:id="rId14"/>
    <sheet name="PLAN" sheetId="17" r:id="rId15"/>
    <sheet name="P&amp;C FSC" sheetId="18" r:id="rId16"/>
  </sheets>
  <externalReferences>
    <externalReference r:id="rId17"/>
  </externalReferences>
  <definedNames>
    <definedName name="_xlnm._FilterDatabase" localSheetId="15" hidden="1">'P&amp;C FSC'!$B$2:$E$74</definedName>
    <definedName name="_xlnm._FilterDatabase" localSheetId="1" hidden="1">Réponses!$A$1:$I$265</definedName>
    <definedName name="SegmentaciónDeDatos_CRB">#N/A</definedName>
    <definedName name="SegmentaciónDeDatos_CRB1">#N/A</definedName>
    <definedName name="SegmentaciónDeDatos_CRB11">#N/A</definedName>
    <definedName name="SegmentaciónDeDatos_CRB111">#N/A</definedName>
    <definedName name="SegmentaciónDeDatos_CRB1111">#N/A</definedName>
    <definedName name="SegmentaciónDeDatos_CRB12">#N/A</definedName>
    <definedName name="SegmentaciónDeDatos_CRB121">#N/A</definedName>
    <definedName name="SegmentaciónDeDatos_CRB1211">#N/A</definedName>
    <definedName name="SegmentaciónDeDatos_CRB122">#N/A</definedName>
    <definedName name="SegmentaciónDeDatos_CRB13">#N/A</definedName>
    <definedName name="SegmentaciónDeDatos_CRB2">#N/A</definedName>
    <definedName name="SegmentaciónDeDatos_CRB21">#N/A</definedName>
    <definedName name="SegmentaciónDeDatos_Criterio">#N/A</definedName>
    <definedName name="SegmentaciónDeDatos_Criterio1">#N/A</definedName>
    <definedName name="SegmentaciónDeDatos_Criterio11">#N/A</definedName>
    <definedName name="SegmentaciónDeDatos_Criterio111">#N/A</definedName>
    <definedName name="SegmentaciónDeDatos_Criterio1111">#N/A</definedName>
    <definedName name="SegmentaciónDeDatos_Criterio12">#N/A</definedName>
    <definedName name="SegmentaciónDeDatos_Criterio121">#N/A</definedName>
    <definedName name="SegmentaciónDeDatos_Criterio1211">#N/A</definedName>
    <definedName name="SegmentaciónDeDatos_Criterio122">#N/A</definedName>
    <definedName name="SegmentaciónDeDatos_Criterio13">#N/A</definedName>
    <definedName name="SegmentaciónDeDatos_Nivel_de_conformidad">#N/A</definedName>
    <definedName name="SegmentaciónDeDatos_Nivel_de_conformidad1">#N/A</definedName>
    <definedName name="SegmentaciónDeDatos_Nivel_de_conformidad11">#N/A</definedName>
    <definedName name="SegmentaciónDeDatos_Nivel_de_conformidad111">#N/A</definedName>
    <definedName name="SegmentaciónDeDatos_Nivel_de_conformidad1111">#N/A</definedName>
    <definedName name="SegmentaciónDeDatos_Nivel_de_conformidad12">#N/A</definedName>
    <definedName name="SegmentaciónDeDatos_Nivel_de_conformidad121">#N/A</definedName>
    <definedName name="SegmentaciónDeDatos_Nivel_de_conformidad1211">#N/A</definedName>
    <definedName name="SegmentaciónDeDatos_Nivel_de_conformidad122">#N/A</definedName>
    <definedName name="SegmentaciónDeDatos_Nivel_de_conformidad13">#N/A</definedName>
    <definedName name="SegmentaciónDeDatos_Nivel_de_conformidad2">#N/A</definedName>
    <definedName name="SegmentaciónDeDatos_Nivel_de_conformidad21">#N/A</definedName>
    <definedName name="SegmentaciónDeDatos_PMC1">#N/A</definedName>
    <definedName name="SegmentaciónDeDatos_PMC11">#N/A</definedName>
    <definedName name="SegmentaciónDeDatos_PMC111">#N/A</definedName>
    <definedName name="SegmentaciónDeDatos_PMC1111">#N/A</definedName>
    <definedName name="SegmentaciónDeDatos_PMC11111">#N/A</definedName>
    <definedName name="SegmentaciónDeDatos_PMC112">#N/A</definedName>
    <definedName name="SegmentaciónDeDatos_PMC1121">#N/A</definedName>
    <definedName name="SegmentaciónDeDatos_PMC11211">#N/A</definedName>
    <definedName name="SegmentaciónDeDatos_PMC1122">#N/A</definedName>
    <definedName name="SegmentaciónDeDatos_PMC113">#N/A</definedName>
    <definedName name="SegmentaciónDeDatos_PMC12">#N/A</definedName>
    <definedName name="SegmentaciónDeDatos_PMC121">#N/A</definedName>
    <definedName name="SegmentaciónDeDatos_Principio">#N/A</definedName>
    <definedName name="SegmentaciónDeDatos_Principio1">#N/A</definedName>
    <definedName name="SegmentaciónDeDatos_Respuesta">#N/A</definedName>
    <definedName name="SegmentaciónDeDatos_Respuesta1">#N/A</definedName>
    <definedName name="SegmentaciónDeDatos_Respuesta11">#N/A</definedName>
    <definedName name="SegmentaciónDeDatos_Respuesta111">#N/A</definedName>
    <definedName name="SegmentaciónDeDatos_Respuesta1111">#N/A</definedName>
    <definedName name="SegmentaciónDeDatos_Respuesta12">#N/A</definedName>
    <definedName name="SegmentaciónDeDatos_Respuesta121">#N/A</definedName>
    <definedName name="SegmentaciónDeDatos_Respuesta1211">#N/A</definedName>
    <definedName name="SegmentaciónDeDatos_Respuesta122">#N/A</definedName>
    <definedName name="SegmentaciónDeDatos_Respuesta13">#N/A</definedName>
    <definedName name="SegmentaciónDeDatos_Respuesta2">#N/A</definedName>
    <definedName name="SegmentaciónDeDatos_Respuesta21">#N/A</definedName>
    <definedName name="SegmentaciónDeDatos_Tipo_de_Acción">#N/A</definedName>
    <definedName name="SegmentaciónDeDatos_Tipo_de_Acción1">#N/A</definedName>
    <definedName name="SegmentaciónDeDatos_Tipo_de_Acción11">#N/A</definedName>
    <definedName name="SegmentaciónDeDatos_Tipo_de_Acción111">#N/A</definedName>
    <definedName name="SegmentaciónDeDatos_Tipo_de_Acción1111">#N/A</definedName>
    <definedName name="SegmentaciónDeDatos_Tipo_de_Acción12">#N/A</definedName>
    <definedName name="SegmentaciónDeDatos_Tipo_de_Acción121">#N/A</definedName>
    <definedName name="SegmentaciónDeDatos_Tipo_de_Acción1211">#N/A</definedName>
    <definedName name="SegmentaciónDeDatos_Tipo_de_Acción122">#N/A</definedName>
    <definedName name="SegmentaciónDeDatos_Tipo_de_Acción13">#N/A</definedName>
    <definedName name="SegmentaciónDeDatos_Tipo_de_Acción21">#N/A</definedName>
  </definedNames>
  <calcPr calcId="191028"/>
  <extLst>
    <ext xmlns:x14="http://schemas.microsoft.com/office/spreadsheetml/2009/9/main" uri="{79F54976-1DA5-4618-B147-4CDE4B953A38}">
      <x14:workbookPr/>
    </ext>
    <ext xmlns:x15="http://schemas.microsoft.com/office/spreadsheetml/2010/11/main" uri="{46BE6895-7355-4a93-B00E-2C351335B9C9}">
      <x15:slicerCaches xmlns:x14="http://schemas.microsoft.com/office/spreadsheetml/2009/9/main">
        <x14:slicerCache r:id="rId18"/>
        <x14:slicerCache r:id="rId19"/>
        <x14:slicerCache r:id="rId20"/>
        <x14:slicerCache r:id="rId21"/>
        <x14:slicerCache r:id="rId22"/>
        <x14:slicerCache r:id="rId23"/>
        <x14:slicerCache r:id="rId24"/>
        <x14:slicerCache r:id="rId25"/>
        <x14:slicerCache r:id="rId26"/>
        <x14:slicerCache r:id="rId27"/>
        <x14:slicerCache r:id="rId28"/>
        <x14:slicerCache r:id="rId29"/>
        <x14:slicerCache r:id="rId30"/>
        <x14:slicerCache r:id="rId31"/>
        <x14:slicerCache r:id="rId32"/>
        <x14:slicerCache r:id="rId33"/>
        <x14:slicerCache r:id="rId34"/>
        <x14:slicerCache r:id="rId35"/>
        <x14:slicerCache r:id="rId36"/>
        <x14:slicerCache r:id="rId37"/>
        <x14:slicerCache r:id="rId38"/>
        <x14:slicerCache r:id="rId39"/>
        <x14:slicerCache r:id="rId40"/>
        <x14:slicerCache r:id="rId41"/>
        <x14:slicerCache r:id="rId42"/>
        <x14:slicerCache r:id="rId43"/>
        <x14:slicerCache r:id="rId44"/>
        <x14:slicerCache r:id="rId45"/>
        <x14:slicerCache r:id="rId46"/>
        <x14:slicerCache r:id="rId47"/>
        <x14:slicerCache r:id="rId48"/>
        <x14:slicerCache r:id="rId49"/>
        <x14:slicerCache r:id="rId50"/>
        <x14:slicerCache r:id="rId51"/>
        <x14:slicerCache r:id="rId52"/>
        <x14:slicerCache r:id="rId53"/>
        <x14:slicerCache r:id="rId54"/>
        <x14:slicerCache r:id="rId55"/>
        <x14:slicerCache r:id="rId56"/>
        <x14:slicerCache r:id="rId57"/>
        <x14:slicerCache r:id="rId58"/>
        <x14:slicerCache r:id="rId59"/>
        <x14:slicerCache r:id="rId60"/>
        <x14:slicerCache r:id="rId61"/>
        <x14:slicerCache r:id="rId62"/>
        <x14:slicerCache r:id="rId63"/>
        <x14:slicerCache r:id="rId64"/>
        <x14:slicerCache r:id="rId65"/>
        <x14:slicerCache r:id="rId66"/>
        <x14:slicerCache r:id="rId67"/>
        <x14:slicerCache r:id="rId68"/>
        <x14:slicerCache r:id="rId69"/>
        <x14:slicerCache r:id="rId70"/>
        <x14:slicerCache r:id="rId71"/>
        <x14:slicerCache r:id="rId72"/>
        <x14:slicerCache r:id="rId73"/>
        <x14:slicerCache r:id="rId74"/>
        <x14:slicerCache r:id="rId75"/>
        <x14:slicerCache r:id="rId76"/>
        <x14:slicerCache r:id="rId77"/>
        <x14:slicerCache r:id="rId78"/>
        <x14:slicerCache r:id="rId79"/>
        <x14:slicerCache r:id="rId80"/>
        <x14:slicerCache r:id="rId81"/>
        <x14:slicerCache r:id="rId82"/>
        <x14:slicerCache r:id="rId83"/>
        <x14:slicerCache r:id="rId84"/>
        <x14:slicerCache r:id="rId85"/>
        <x14:slicerCache r:id="rId86"/>
        <x14:slicerCache r:id="rId87"/>
        <x14:slicerCache r:id="rId88"/>
      </x15:slicerCaches>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8" i="13" l="1"/>
  <c r="H38" i="13"/>
  <c r="G38" i="13"/>
  <c r="I20" i="13"/>
  <c r="H20" i="13"/>
  <c r="G20" i="13"/>
  <c r="G16" i="4"/>
  <c r="G17" i="4"/>
  <c r="G19" i="4"/>
  <c r="G22" i="4"/>
  <c r="G25" i="4"/>
  <c r="G26" i="4"/>
  <c r="G28" i="4"/>
  <c r="G29" i="4"/>
  <c r="G30" i="4"/>
  <c r="G31" i="4"/>
  <c r="G32" i="4"/>
  <c r="G34" i="4"/>
  <c r="G35" i="4"/>
  <c r="G36" i="4"/>
  <c r="G37" i="4"/>
  <c r="G41" i="4"/>
  <c r="G14" i="4"/>
  <c r="G13" i="4"/>
  <c r="C25" i="4"/>
  <c r="C33" i="4"/>
  <c r="H55" i="13" l="1"/>
  <c r="H54" i="13"/>
  <c r="H53" i="13"/>
  <c r="H52" i="13"/>
  <c r="H51" i="13"/>
  <c r="H50" i="13"/>
  <c r="H49" i="13"/>
  <c r="H48" i="13"/>
  <c r="H47" i="13"/>
  <c r="H46" i="13"/>
  <c r="H45" i="13"/>
  <c r="H44" i="13"/>
  <c r="H43" i="13"/>
  <c r="H42" i="13"/>
  <c r="H41" i="13"/>
  <c r="H40" i="13"/>
  <c r="H37" i="13"/>
  <c r="H36" i="13"/>
  <c r="H35" i="13"/>
  <c r="H34" i="13"/>
  <c r="H33" i="13"/>
  <c r="H32" i="13"/>
  <c r="H31" i="13"/>
  <c r="H30" i="13"/>
  <c r="H29" i="13"/>
  <c r="H28" i="13"/>
  <c r="H27" i="13"/>
  <c r="H26" i="13"/>
  <c r="H25" i="13"/>
  <c r="H24" i="13"/>
  <c r="H23" i="13"/>
  <c r="H22" i="13"/>
  <c r="H19" i="13"/>
  <c r="H18" i="13"/>
  <c r="H17" i="13"/>
  <c r="H16" i="13"/>
  <c r="H15" i="13"/>
  <c r="H14" i="13"/>
  <c r="H13" i="13"/>
  <c r="G55" i="13"/>
  <c r="G54" i="13"/>
  <c r="G53" i="13"/>
  <c r="G52" i="13"/>
  <c r="G51" i="13"/>
  <c r="G50" i="13"/>
  <c r="G49" i="13"/>
  <c r="G48" i="13"/>
  <c r="G47" i="13"/>
  <c r="G46" i="13"/>
  <c r="G45" i="13"/>
  <c r="G44" i="13"/>
  <c r="G43" i="13"/>
  <c r="G42" i="13"/>
  <c r="G41" i="13"/>
  <c r="G40" i="13"/>
  <c r="G37" i="13"/>
  <c r="G36" i="13"/>
  <c r="G35" i="13"/>
  <c r="G34" i="13"/>
  <c r="G33" i="13"/>
  <c r="G32" i="13"/>
  <c r="G31" i="13"/>
  <c r="G30" i="13"/>
  <c r="G29" i="13"/>
  <c r="G28" i="13"/>
  <c r="G27" i="13"/>
  <c r="G26" i="13"/>
  <c r="G25" i="13"/>
  <c r="G24" i="13"/>
  <c r="G23" i="13"/>
  <c r="G22" i="13"/>
  <c r="G19" i="13"/>
  <c r="G18" i="13"/>
  <c r="G17" i="13"/>
  <c r="G16" i="13"/>
  <c r="G15" i="13"/>
  <c r="G14" i="13"/>
  <c r="G13" i="13"/>
  <c r="H25" i="12"/>
  <c r="H24" i="12"/>
  <c r="H23" i="12"/>
  <c r="H22" i="12"/>
  <c r="H21" i="12"/>
  <c r="H20" i="12"/>
  <c r="H19" i="12"/>
  <c r="H18" i="12"/>
  <c r="H17" i="12"/>
  <c r="H16" i="12"/>
  <c r="H15" i="12"/>
  <c r="H14" i="12"/>
  <c r="H13" i="12"/>
  <c r="G22" i="12"/>
  <c r="G19" i="12"/>
  <c r="G25" i="12"/>
  <c r="G24" i="12"/>
  <c r="G23" i="12"/>
  <c r="G21" i="12"/>
  <c r="G20" i="12"/>
  <c r="G18" i="12"/>
  <c r="G17" i="12"/>
  <c r="G16" i="12"/>
  <c r="G15" i="12"/>
  <c r="G14" i="12"/>
  <c r="G13" i="12"/>
  <c r="H20" i="11"/>
  <c r="H19" i="11"/>
  <c r="H18" i="11"/>
  <c r="H17" i="11"/>
  <c r="H16" i="11"/>
  <c r="H15" i="11"/>
  <c r="H14" i="11"/>
  <c r="H13" i="11"/>
  <c r="G20" i="11"/>
  <c r="G19" i="11"/>
  <c r="G18" i="11"/>
  <c r="G17" i="11"/>
  <c r="G16" i="11"/>
  <c r="G15" i="11"/>
  <c r="G14" i="11"/>
  <c r="G13" i="11"/>
  <c r="H24" i="10"/>
  <c r="H23" i="10"/>
  <c r="H22" i="10"/>
  <c r="H21" i="10"/>
  <c r="H20" i="10"/>
  <c r="H19" i="10"/>
  <c r="H18" i="10"/>
  <c r="H17" i="10"/>
  <c r="H16" i="10"/>
  <c r="H15" i="10"/>
  <c r="H14" i="10"/>
  <c r="H13" i="10"/>
  <c r="G24" i="10"/>
  <c r="G23" i="10"/>
  <c r="G22" i="10"/>
  <c r="G21" i="10"/>
  <c r="G20" i="10"/>
  <c r="G19" i="10"/>
  <c r="G18" i="10"/>
  <c r="G17" i="10"/>
  <c r="G16" i="10"/>
  <c r="G15" i="10"/>
  <c r="G14" i="10"/>
  <c r="G13" i="10"/>
  <c r="G44" i="9"/>
  <c r="G43" i="9"/>
  <c r="G41" i="9"/>
  <c r="G42" i="9"/>
  <c r="G40" i="9"/>
  <c r="G39" i="9"/>
  <c r="G38" i="9"/>
  <c r="G37" i="9"/>
  <c r="G36" i="9"/>
  <c r="G35" i="9"/>
  <c r="G32" i="9" l="1"/>
  <c r="G34" i="9"/>
  <c r="G33" i="9"/>
  <c r="G31" i="9"/>
  <c r="G30" i="9"/>
  <c r="G29" i="9"/>
  <c r="G28" i="9"/>
  <c r="G27" i="9"/>
  <c r="G26" i="9"/>
  <c r="G25" i="9"/>
  <c r="G24" i="9"/>
  <c r="G23" i="9"/>
  <c r="G22" i="9"/>
  <c r="G21" i="9"/>
  <c r="G20" i="9"/>
  <c r="G19" i="9"/>
  <c r="G18" i="9"/>
  <c r="G17" i="9"/>
  <c r="G16" i="9"/>
  <c r="H44" i="9"/>
  <c r="H43" i="9"/>
  <c r="H42" i="9"/>
  <c r="H41" i="9"/>
  <c r="H40" i="9"/>
  <c r="H39" i="9"/>
  <c r="H38" i="9"/>
  <c r="H37" i="9"/>
  <c r="H36" i="9"/>
  <c r="H35" i="9"/>
  <c r="H34" i="9"/>
  <c r="H33" i="9"/>
  <c r="H32" i="9"/>
  <c r="H31" i="9"/>
  <c r="H30" i="9"/>
  <c r="H29" i="9"/>
  <c r="H28" i="9"/>
  <c r="H27" i="9"/>
  <c r="H26" i="9"/>
  <c r="H25" i="9"/>
  <c r="H24" i="9"/>
  <c r="H23" i="9"/>
  <c r="H22" i="9"/>
  <c r="H21" i="9"/>
  <c r="H20" i="9"/>
  <c r="H19" i="9"/>
  <c r="H18" i="9"/>
  <c r="H17" i="9"/>
  <c r="H16" i="9"/>
  <c r="H15" i="9"/>
  <c r="H14" i="9"/>
  <c r="H13" i="9"/>
  <c r="G15" i="9"/>
  <c r="G14" i="9"/>
  <c r="G13" i="9"/>
  <c r="H30" i="8"/>
  <c r="H29" i="8"/>
  <c r="H28" i="8"/>
  <c r="H27" i="8"/>
  <c r="H26" i="8"/>
  <c r="H25" i="8"/>
  <c r="H24" i="8"/>
  <c r="H23" i="8"/>
  <c r="H22" i="8"/>
  <c r="H21" i="8"/>
  <c r="H20" i="8"/>
  <c r="H19" i="8"/>
  <c r="H18" i="8"/>
  <c r="H17" i="8"/>
  <c r="H16" i="8"/>
  <c r="H15" i="8"/>
  <c r="H14" i="8"/>
  <c r="H13" i="8"/>
  <c r="G30" i="8"/>
  <c r="G29" i="8"/>
  <c r="G28" i="8"/>
  <c r="G27" i="8"/>
  <c r="G26" i="8"/>
  <c r="G25" i="8"/>
  <c r="G24" i="8"/>
  <c r="G23" i="8"/>
  <c r="G22" i="8"/>
  <c r="G21" i="8"/>
  <c r="G20" i="8"/>
  <c r="G19" i="8"/>
  <c r="G18" i="8"/>
  <c r="G17" i="8"/>
  <c r="G16" i="8"/>
  <c r="G15" i="8"/>
  <c r="G14" i="8"/>
  <c r="G13" i="8"/>
  <c r="H44" i="7"/>
  <c r="H43" i="7"/>
  <c r="H42" i="7"/>
  <c r="H41" i="7"/>
  <c r="H40" i="7"/>
  <c r="H39" i="7"/>
  <c r="H38" i="7"/>
  <c r="H37" i="7"/>
  <c r="H36" i="7"/>
  <c r="H35" i="7"/>
  <c r="H34" i="7"/>
  <c r="H33" i="7"/>
  <c r="H32" i="7"/>
  <c r="H31" i="7"/>
  <c r="H30" i="7"/>
  <c r="H29" i="7"/>
  <c r="H28" i="7"/>
  <c r="H27" i="7"/>
  <c r="H26" i="7"/>
  <c r="H25" i="7"/>
  <c r="H24" i="7"/>
  <c r="H23" i="7"/>
  <c r="H22" i="7"/>
  <c r="H21" i="7"/>
  <c r="H20" i="7"/>
  <c r="H19" i="7"/>
  <c r="H18" i="7"/>
  <c r="H17" i="7"/>
  <c r="H15" i="7"/>
  <c r="H14" i="7"/>
  <c r="H13" i="7"/>
  <c r="G44" i="7"/>
  <c r="G43" i="7"/>
  <c r="G42" i="7"/>
  <c r="G41" i="7"/>
  <c r="G40" i="7"/>
  <c r="G39" i="7"/>
  <c r="G38" i="7"/>
  <c r="G37" i="7"/>
  <c r="G36" i="7"/>
  <c r="G35" i="7"/>
  <c r="G34" i="7"/>
  <c r="G33" i="7"/>
  <c r="G32" i="7"/>
  <c r="G31" i="7"/>
  <c r="G30" i="7"/>
  <c r="G29" i="7"/>
  <c r="G28" i="7"/>
  <c r="G27" i="7"/>
  <c r="G26" i="7"/>
  <c r="G25" i="7"/>
  <c r="G24" i="7"/>
  <c r="G23" i="7"/>
  <c r="G22" i="7"/>
  <c r="G21" i="7"/>
  <c r="G20" i="7"/>
  <c r="G19" i="7"/>
  <c r="G18" i="7"/>
  <c r="G17" i="7"/>
  <c r="G15" i="7"/>
  <c r="G14" i="7"/>
  <c r="G13" i="7"/>
  <c r="G23" i="6"/>
  <c r="G18" i="6"/>
  <c r="G33" i="6"/>
  <c r="G32" i="6"/>
  <c r="G31" i="6"/>
  <c r="G30" i="6"/>
  <c r="G28" i="6"/>
  <c r="G27" i="6"/>
  <c r="G26" i="6"/>
  <c r="G25" i="6"/>
  <c r="G24" i="6"/>
  <c r="G22" i="6"/>
  <c r="G21" i="6"/>
  <c r="G20" i="6"/>
  <c r="G19" i="6"/>
  <c r="G17" i="6"/>
  <c r="G16" i="6"/>
  <c r="G15" i="6"/>
  <c r="H33" i="6"/>
  <c r="H32" i="6"/>
  <c r="H31" i="6"/>
  <c r="H30" i="6"/>
  <c r="H28" i="6"/>
  <c r="H27" i="6"/>
  <c r="H26" i="6"/>
  <c r="H25" i="6"/>
  <c r="H24" i="6"/>
  <c r="H23" i="6"/>
  <c r="H22" i="6"/>
  <c r="H21" i="6"/>
  <c r="H20" i="6"/>
  <c r="H19" i="6"/>
  <c r="H18" i="6"/>
  <c r="H17" i="6"/>
  <c r="H16" i="6"/>
  <c r="H15" i="6"/>
  <c r="H14" i="6"/>
  <c r="H13" i="6"/>
  <c r="G14" i="6"/>
  <c r="G13" i="6"/>
  <c r="G59" i="5"/>
  <c r="G58" i="5"/>
  <c r="G57" i="5"/>
  <c r="G56" i="5"/>
  <c r="G55" i="5"/>
  <c r="G54" i="5"/>
  <c r="G53" i="5"/>
  <c r="G52" i="5"/>
  <c r="G51" i="5"/>
  <c r="G50" i="5"/>
  <c r="G49" i="5"/>
  <c r="G48" i="5"/>
  <c r="G47" i="5"/>
  <c r="G46" i="5"/>
  <c r="G45" i="5"/>
  <c r="G44" i="5"/>
  <c r="G43" i="5"/>
  <c r="G42" i="5"/>
  <c r="G41" i="5"/>
  <c r="G40" i="5"/>
  <c r="G39" i="5"/>
  <c r="G38" i="5"/>
  <c r="G37" i="5"/>
  <c r="G36" i="5"/>
  <c r="G35" i="5"/>
  <c r="G34" i="5" l="1"/>
  <c r="G33" i="5"/>
  <c r="G32" i="5"/>
  <c r="G31" i="5"/>
  <c r="G30" i="5"/>
  <c r="G29" i="5"/>
  <c r="G28" i="5"/>
  <c r="G27" i="5"/>
  <c r="G26" i="5"/>
  <c r="G25" i="5"/>
  <c r="G24" i="5"/>
  <c r="H59" i="5"/>
  <c r="H58" i="5"/>
  <c r="H57" i="5"/>
  <c r="H56" i="5"/>
  <c r="H55" i="5"/>
  <c r="H54" i="5"/>
  <c r="H53" i="5"/>
  <c r="H52" i="5"/>
  <c r="H51" i="5"/>
  <c r="H50" i="5"/>
  <c r="H49" i="5"/>
  <c r="H48" i="5"/>
  <c r="H47" i="5"/>
  <c r="H46" i="5"/>
  <c r="H45" i="5"/>
  <c r="H44" i="5"/>
  <c r="H43" i="5"/>
  <c r="H42" i="5"/>
  <c r="H41" i="5"/>
  <c r="H40" i="5"/>
  <c r="H39" i="5"/>
  <c r="H38" i="5"/>
  <c r="H37" i="5"/>
  <c r="H36" i="5"/>
  <c r="H35" i="5"/>
  <c r="H34" i="5"/>
  <c r="H33" i="5"/>
  <c r="H32" i="5"/>
  <c r="H31" i="5"/>
  <c r="H30" i="5"/>
  <c r="H29" i="5"/>
  <c r="H28" i="5"/>
  <c r="H27" i="5"/>
  <c r="H26" i="5"/>
  <c r="H25" i="5"/>
  <c r="H24" i="5"/>
  <c r="H23" i="5"/>
  <c r="H22" i="5"/>
  <c r="H21" i="5"/>
  <c r="H20" i="5"/>
  <c r="H19" i="5"/>
  <c r="H18" i="5"/>
  <c r="H17" i="5"/>
  <c r="H16" i="5"/>
  <c r="H15" i="5"/>
  <c r="H14" i="5"/>
  <c r="H13" i="5"/>
  <c r="G23" i="5"/>
  <c r="G22" i="5"/>
  <c r="G21" i="5"/>
  <c r="G20" i="5"/>
  <c r="G19" i="5"/>
  <c r="G18" i="5"/>
  <c r="G17" i="5"/>
  <c r="G16" i="5"/>
  <c r="G15" i="5"/>
  <c r="G14" i="5"/>
  <c r="G13" i="5"/>
  <c r="H41" i="4"/>
  <c r="H40" i="4"/>
  <c r="H39" i="4"/>
  <c r="H37" i="4"/>
  <c r="H36" i="4"/>
  <c r="H35" i="4"/>
  <c r="H34" i="4"/>
  <c r="H33" i="4"/>
  <c r="H32" i="4"/>
  <c r="H31" i="4"/>
  <c r="H30" i="4"/>
  <c r="H29" i="4"/>
  <c r="H28" i="4"/>
  <c r="H27" i="4"/>
  <c r="H26" i="4"/>
  <c r="H25" i="4"/>
  <c r="H22" i="4"/>
  <c r="H20" i="4"/>
  <c r="H19" i="4"/>
  <c r="H17" i="4"/>
  <c r="H16" i="4"/>
  <c r="H15" i="4"/>
  <c r="H14" i="4"/>
  <c r="H13" i="4"/>
  <c r="C27" i="4"/>
  <c r="A13" i="7" l="1"/>
  <c r="B13" i="7"/>
  <c r="C13" i="7"/>
  <c r="D13" i="7"/>
  <c r="I13" i="7"/>
  <c r="I13" i="9" l="1"/>
  <c r="F24" i="4" l="1"/>
  <c r="G13" i="16"/>
  <c r="G140" i="15"/>
  <c r="G141" i="15" s="1"/>
  <c r="G179" i="15"/>
  <c r="G177" i="15"/>
  <c r="G136" i="15"/>
  <c r="F42" i="15"/>
  <c r="F265" i="15"/>
  <c r="F264" i="15"/>
  <c r="F262" i="15"/>
  <c r="F260" i="15"/>
  <c r="F259" i="15"/>
  <c r="F258" i="15"/>
  <c r="F257" i="15"/>
  <c r="F255" i="15"/>
  <c r="F254" i="15"/>
  <c r="F253" i="15"/>
  <c r="F252" i="15"/>
  <c r="F250" i="15"/>
  <c r="F249" i="15"/>
  <c r="F246" i="15"/>
  <c r="F245" i="15"/>
  <c r="F244" i="15"/>
  <c r="F239" i="15"/>
  <c r="F238" i="15"/>
  <c r="F237" i="15"/>
  <c r="F236" i="15"/>
  <c r="F235" i="15"/>
  <c r="F234" i="15"/>
  <c r="F232" i="15"/>
  <c r="F230" i="15"/>
  <c r="F229" i="15"/>
  <c r="F225" i="15"/>
  <c r="F224" i="15"/>
  <c r="F223" i="15"/>
  <c r="F222" i="15"/>
  <c r="F221" i="15"/>
  <c r="F220" i="15"/>
  <c r="F219" i="15"/>
  <c r="F218" i="15"/>
  <c r="F217" i="15"/>
  <c r="F216" i="15"/>
  <c r="F215" i="15"/>
  <c r="F214" i="15"/>
  <c r="F213" i="15"/>
  <c r="F211" i="15"/>
  <c r="F210" i="15"/>
  <c r="F209" i="15"/>
  <c r="F208" i="15"/>
  <c r="F202" i="15"/>
  <c r="F193" i="15"/>
  <c r="F183" i="15"/>
  <c r="F159" i="15"/>
  <c r="F158" i="15"/>
  <c r="F145" i="15"/>
  <c r="F144" i="15"/>
  <c r="F121" i="15"/>
  <c r="F95" i="15"/>
  <c r="F94" i="15"/>
  <c r="F93" i="15"/>
  <c r="F92" i="15"/>
  <c r="F91" i="15"/>
  <c r="F89" i="15"/>
  <c r="F90" i="15"/>
  <c r="F87" i="15"/>
  <c r="F86" i="15"/>
  <c r="F84" i="15"/>
  <c r="F83" i="15"/>
  <c r="F81" i="15"/>
  <c r="F80" i="15"/>
  <c r="F79" i="15"/>
  <c r="F78" i="15"/>
  <c r="F75" i="15"/>
  <c r="F74" i="15"/>
  <c r="F73" i="15"/>
  <c r="F72" i="15"/>
  <c r="F70" i="15"/>
  <c r="F67" i="15"/>
  <c r="F65" i="15"/>
  <c r="F66" i="15"/>
  <c r="F62" i="15"/>
  <c r="F96" i="15"/>
  <c r="F98" i="15"/>
  <c r="F99" i="15"/>
  <c r="F100" i="15"/>
  <c r="F101" i="15"/>
  <c r="F103" i="15"/>
  <c r="F105" i="15"/>
  <c r="F107" i="15"/>
  <c r="F108" i="15"/>
  <c r="F110" i="15"/>
  <c r="F111" i="15"/>
  <c r="F112" i="15"/>
  <c r="F113" i="15"/>
  <c r="F114" i="15"/>
  <c r="F115" i="15"/>
  <c r="F116" i="15"/>
  <c r="F117" i="15"/>
  <c r="F118" i="15"/>
  <c r="F119" i="15"/>
  <c r="F122" i="15"/>
  <c r="F124" i="15"/>
  <c r="F125" i="15"/>
  <c r="F126" i="15"/>
  <c r="F127" i="15"/>
  <c r="F128" i="15"/>
  <c r="F129" i="15"/>
  <c r="F130" i="15"/>
  <c r="F131" i="15"/>
  <c r="F132" i="15"/>
  <c r="F134" i="15"/>
  <c r="F135" i="15"/>
  <c r="F137" i="15"/>
  <c r="F138" i="15"/>
  <c r="F139" i="15"/>
  <c r="F142" i="15"/>
  <c r="F143" i="15"/>
  <c r="F146" i="15"/>
  <c r="F147" i="15"/>
  <c r="F148" i="15"/>
  <c r="F149" i="15"/>
  <c r="F150" i="15"/>
  <c r="F151" i="15"/>
  <c r="F152" i="15"/>
  <c r="F153" i="15"/>
  <c r="F154" i="15"/>
  <c r="F155" i="15"/>
  <c r="F156" i="15"/>
  <c r="F160" i="15"/>
  <c r="F161" i="15"/>
  <c r="F164" i="15"/>
  <c r="F166" i="15"/>
  <c r="F168" i="15"/>
  <c r="F169" i="15"/>
  <c r="F170" i="15"/>
  <c r="F173" i="15"/>
  <c r="F174" i="15"/>
  <c r="F176" i="15"/>
  <c r="F178" i="15"/>
  <c r="F180" i="15"/>
  <c r="F181" i="15"/>
  <c r="F184" i="15"/>
  <c r="F186" i="15"/>
  <c r="F187" i="15"/>
  <c r="F189" i="15"/>
  <c r="F191" i="15"/>
  <c r="F192" i="15"/>
  <c r="F194" i="15"/>
  <c r="F195" i="15"/>
  <c r="F196" i="15"/>
  <c r="F197" i="15"/>
  <c r="F198" i="15"/>
  <c r="F199" i="15"/>
  <c r="F200" i="15"/>
  <c r="F201" i="15"/>
  <c r="F204" i="15"/>
  <c r="F205" i="15"/>
  <c r="F206" i="15"/>
  <c r="F207" i="15"/>
  <c r="F212" i="15"/>
  <c r="F227" i="15"/>
  <c r="F228" i="15"/>
  <c r="G227" i="15"/>
  <c r="G228" i="15"/>
  <c r="G229" i="15"/>
  <c r="G230" i="15"/>
  <c r="G231" i="15" s="1"/>
  <c r="G232" i="15"/>
  <c r="G233" i="15" s="1"/>
  <c r="G234" i="15"/>
  <c r="G235" i="15"/>
  <c r="G236" i="15"/>
  <c r="G237" i="15"/>
  <c r="G238" i="15"/>
  <c r="G239" i="15"/>
  <c r="G240" i="15" s="1"/>
  <c r="G241" i="15" s="1"/>
  <c r="G242" i="15" s="1"/>
  <c r="G243" i="15" s="1"/>
  <c r="G244" i="15"/>
  <c r="G245" i="15"/>
  <c r="G246" i="15"/>
  <c r="G247" i="15" s="1"/>
  <c r="G248" i="15" s="1"/>
  <c r="G249" i="15"/>
  <c r="G250" i="15"/>
  <c r="G251" i="15" s="1"/>
  <c r="G252" i="15"/>
  <c r="G253" i="15"/>
  <c r="G254" i="15"/>
  <c r="G255" i="15"/>
  <c r="G256" i="15" s="1"/>
  <c r="G257" i="15"/>
  <c r="G258" i="15"/>
  <c r="G259" i="15"/>
  <c r="G260" i="15"/>
  <c r="G261" i="15" s="1"/>
  <c r="G262" i="15"/>
  <c r="G263" i="15" s="1"/>
  <c r="G264" i="15"/>
  <c r="G265" i="15"/>
  <c r="G266" i="15" s="1"/>
  <c r="G267" i="15" s="1"/>
  <c r="G213" i="15"/>
  <c r="G214" i="15"/>
  <c r="G215" i="15"/>
  <c r="G216" i="15"/>
  <c r="G217" i="15"/>
  <c r="G218" i="15"/>
  <c r="G219" i="15"/>
  <c r="G220" i="15"/>
  <c r="G221" i="15"/>
  <c r="G222" i="15"/>
  <c r="G223" i="15"/>
  <c r="G224" i="15"/>
  <c r="G205" i="15"/>
  <c r="G206" i="15"/>
  <c r="G207" i="15"/>
  <c r="G208" i="15"/>
  <c r="G209" i="15"/>
  <c r="G210" i="15"/>
  <c r="G211" i="15"/>
  <c r="G193" i="15"/>
  <c r="G194" i="15"/>
  <c r="G195" i="15"/>
  <c r="G196" i="15"/>
  <c r="G197" i="15"/>
  <c r="G198" i="15"/>
  <c r="G199" i="15"/>
  <c r="G200" i="15"/>
  <c r="G201" i="15"/>
  <c r="G202" i="15"/>
  <c r="G203" i="15" s="1"/>
  <c r="G164" i="15"/>
  <c r="G165" i="15" s="1"/>
  <c r="G166" i="15"/>
  <c r="G167" i="15" s="1"/>
  <c r="G168" i="15"/>
  <c r="G169" i="15"/>
  <c r="G170" i="15"/>
  <c r="G171" i="15" s="1"/>
  <c r="G172" i="15" s="1"/>
  <c r="G173" i="15"/>
  <c r="G174" i="15"/>
  <c r="G175" i="15" s="1"/>
  <c r="G176" i="15"/>
  <c r="G178" i="15"/>
  <c r="G180" i="15"/>
  <c r="G181" i="15"/>
  <c r="G182" i="15" s="1"/>
  <c r="G183" i="15"/>
  <c r="G184" i="15"/>
  <c r="G185" i="15" s="1"/>
  <c r="G187" i="15"/>
  <c r="G188" i="15" s="1"/>
  <c r="G144" i="15"/>
  <c r="G145" i="15"/>
  <c r="G146" i="15"/>
  <c r="G147" i="15"/>
  <c r="G148" i="15"/>
  <c r="G149" i="15"/>
  <c r="G150" i="15"/>
  <c r="G151" i="15"/>
  <c r="G152" i="15"/>
  <c r="G153" i="15"/>
  <c r="G154" i="15"/>
  <c r="G155" i="15"/>
  <c r="G156" i="15"/>
  <c r="G157" i="15" s="1"/>
  <c r="G158" i="15"/>
  <c r="G159" i="15"/>
  <c r="G160" i="15"/>
  <c r="G112" i="15"/>
  <c r="G113" i="15"/>
  <c r="G115" i="15"/>
  <c r="G116" i="15"/>
  <c r="G117" i="15"/>
  <c r="G118" i="15"/>
  <c r="G119" i="15"/>
  <c r="G120" i="15" s="1"/>
  <c r="G121" i="15"/>
  <c r="G122" i="15"/>
  <c r="G123" i="15" s="1"/>
  <c r="G124" i="15"/>
  <c r="G125" i="15"/>
  <c r="G126" i="15"/>
  <c r="G127" i="15"/>
  <c r="G128" i="15"/>
  <c r="G129" i="15"/>
  <c r="G130" i="15"/>
  <c r="G131" i="15"/>
  <c r="G132" i="15"/>
  <c r="G133" i="15" s="1"/>
  <c r="G134" i="15"/>
  <c r="G135" i="15"/>
  <c r="G137" i="15"/>
  <c r="G138" i="15"/>
  <c r="G139" i="15"/>
  <c r="G142" i="15"/>
  <c r="G91" i="15"/>
  <c r="G92" i="15"/>
  <c r="G93" i="15"/>
  <c r="G94" i="15"/>
  <c r="G95" i="15"/>
  <c r="G96" i="15"/>
  <c r="G97" i="15" s="1"/>
  <c r="G98" i="15"/>
  <c r="G99" i="15"/>
  <c r="G100" i="15"/>
  <c r="G101" i="15"/>
  <c r="G102" i="15" s="1"/>
  <c r="G103" i="15"/>
  <c r="G104" i="15" s="1"/>
  <c r="G105" i="15"/>
  <c r="G106" i="15" s="1"/>
  <c r="G107" i="15"/>
  <c r="G108" i="15"/>
  <c r="G109" i="15" s="1"/>
  <c r="G110" i="15"/>
  <c r="G44" i="15"/>
  <c r="G45" i="15" s="1"/>
  <c r="G46" i="15"/>
  <c r="G47" i="15"/>
  <c r="G48" i="15"/>
  <c r="G49" i="15" s="1"/>
  <c r="G50" i="15" s="1"/>
  <c r="G51" i="15"/>
  <c r="G52" i="15"/>
  <c r="G53" i="15" s="1"/>
  <c r="G54" i="15"/>
  <c r="G55" i="15" s="1"/>
  <c r="G56" i="15" s="1"/>
  <c r="G57" i="15"/>
  <c r="G58" i="15" s="1"/>
  <c r="G59" i="15"/>
  <c r="G60" i="15"/>
  <c r="G61" i="15" s="1"/>
  <c r="G62" i="15"/>
  <c r="G63" i="15" s="1"/>
  <c r="G64" i="15" s="1"/>
  <c r="G65" i="15"/>
  <c r="G66" i="15"/>
  <c r="G67" i="15"/>
  <c r="G68" i="15" s="1"/>
  <c r="G69" i="15" s="1"/>
  <c r="G70" i="15"/>
  <c r="G71" i="15" s="1"/>
  <c r="G72" i="15"/>
  <c r="G73" i="15"/>
  <c r="G74" i="15"/>
  <c r="G75" i="15"/>
  <c r="G76" i="15" s="1"/>
  <c r="G77" i="15" s="1"/>
  <c r="G78" i="15"/>
  <c r="G79" i="15"/>
  <c r="G80" i="15"/>
  <c r="G81" i="15"/>
  <c r="G82" i="15" s="1"/>
  <c r="G83" i="15"/>
  <c r="G84" i="15"/>
  <c r="G85" i="15" s="1"/>
  <c r="G86" i="15"/>
  <c r="G87" i="15"/>
  <c r="G88" i="15" s="1"/>
  <c r="G89" i="15"/>
  <c r="G34" i="15"/>
  <c r="G35" i="15"/>
  <c r="G36" i="15"/>
  <c r="G37" i="15"/>
  <c r="G38" i="15" s="1"/>
  <c r="G39" i="15"/>
  <c r="G40" i="15"/>
  <c r="G41" i="15"/>
  <c r="G42" i="15" s="1"/>
  <c r="G30" i="15"/>
  <c r="G31" i="15"/>
  <c r="G32" i="15"/>
  <c r="G33" i="15"/>
  <c r="G25" i="15"/>
  <c r="G26" i="15"/>
  <c r="G27" i="15"/>
  <c r="G28" i="15"/>
  <c r="G29" i="15"/>
  <c r="G14" i="15"/>
  <c r="G15" i="15"/>
  <c r="G16" i="15"/>
  <c r="G17" i="15"/>
  <c r="G18" i="15" s="1"/>
  <c r="G19" i="15"/>
  <c r="G20" i="15"/>
  <c r="G21" i="15" s="1"/>
  <c r="G22" i="15"/>
  <c r="G24" i="15" s="1"/>
  <c r="E14" i="15"/>
  <c r="E15" i="15"/>
  <c r="E16" i="15"/>
  <c r="E17" i="15"/>
  <c r="E19" i="15"/>
  <c r="E20" i="15"/>
  <c r="E22" i="15"/>
  <c r="E25" i="15"/>
  <c r="E26" i="15"/>
  <c r="E27" i="15"/>
  <c r="E28" i="15"/>
  <c r="E29" i="15"/>
  <c r="E30" i="15"/>
  <c r="E31" i="15"/>
  <c r="E32" i="15"/>
  <c r="E33" i="15"/>
  <c r="E34" i="15"/>
  <c r="E35" i="15"/>
  <c r="E36" i="15"/>
  <c r="E37" i="15"/>
  <c r="E39" i="15"/>
  <c r="E40" i="15"/>
  <c r="E41" i="15"/>
  <c r="E43" i="15"/>
  <c r="E44" i="15"/>
  <c r="E46" i="15"/>
  <c r="E47" i="15"/>
  <c r="E48" i="15"/>
  <c r="E51" i="15"/>
  <c r="E52" i="15"/>
  <c r="E54" i="15"/>
  <c r="E57" i="15"/>
  <c r="E59" i="15"/>
  <c r="E60" i="15"/>
  <c r="E62" i="15"/>
  <c r="E65" i="15"/>
  <c r="E66" i="15"/>
  <c r="E67" i="15"/>
  <c r="E70" i="15"/>
  <c r="E72" i="15"/>
  <c r="E73" i="15"/>
  <c r="E74" i="15"/>
  <c r="E75" i="15"/>
  <c r="E78" i="15"/>
  <c r="E79" i="15"/>
  <c r="E80" i="15"/>
  <c r="E81" i="15"/>
  <c r="E83" i="15"/>
  <c r="E84" i="15"/>
  <c r="E86" i="15"/>
  <c r="E87" i="15"/>
  <c r="E89" i="15"/>
  <c r="E90" i="15"/>
  <c r="E91" i="15"/>
  <c r="E92" i="15"/>
  <c r="E93" i="15"/>
  <c r="E94" i="15"/>
  <c r="E95" i="15"/>
  <c r="E96" i="15"/>
  <c r="E98" i="15"/>
  <c r="E99" i="15"/>
  <c r="E100" i="15"/>
  <c r="E101" i="15"/>
  <c r="E103" i="15"/>
  <c r="E105" i="15"/>
  <c r="E107" i="15"/>
  <c r="E108" i="15"/>
  <c r="E110" i="15"/>
  <c r="E111" i="15"/>
  <c r="E112" i="15"/>
  <c r="E113" i="15"/>
  <c r="E114" i="15"/>
  <c r="E115" i="15"/>
  <c r="E116" i="15"/>
  <c r="E117" i="15"/>
  <c r="E118" i="15"/>
  <c r="E119" i="15"/>
  <c r="E121" i="15"/>
  <c r="E122" i="15"/>
  <c r="E124" i="15"/>
  <c r="E125" i="15"/>
  <c r="E126" i="15"/>
  <c r="E127" i="15"/>
  <c r="E128" i="15"/>
  <c r="E129" i="15"/>
  <c r="E130" i="15"/>
  <c r="E131" i="15"/>
  <c r="E132" i="15"/>
  <c r="E134" i="15"/>
  <c r="E135" i="15"/>
  <c r="E137" i="15"/>
  <c r="E138" i="15"/>
  <c r="E139" i="15"/>
  <c r="E142" i="15"/>
  <c r="E143" i="15"/>
  <c r="E144" i="15"/>
  <c r="E145" i="15"/>
  <c r="E146" i="15"/>
  <c r="E147" i="15"/>
  <c r="E148" i="15"/>
  <c r="E149" i="15"/>
  <c r="E150" i="15"/>
  <c r="E151" i="15"/>
  <c r="E152" i="15"/>
  <c r="E153" i="15"/>
  <c r="E154" i="15"/>
  <c r="E155" i="15"/>
  <c r="E156" i="15"/>
  <c r="E158" i="15"/>
  <c r="E159" i="15"/>
  <c r="E160" i="15"/>
  <c r="E161" i="15"/>
  <c r="E164" i="15"/>
  <c r="E166" i="15"/>
  <c r="E168" i="15"/>
  <c r="E169" i="15"/>
  <c r="E170" i="15"/>
  <c r="E173" i="15"/>
  <c r="E174" i="15"/>
  <c r="E176" i="15"/>
  <c r="E178" i="15"/>
  <c r="E180" i="15"/>
  <c r="E181" i="15"/>
  <c r="E183" i="15"/>
  <c r="E184" i="15"/>
  <c r="E186" i="15"/>
  <c r="E187" i="15"/>
  <c r="E189" i="15"/>
  <c r="E191" i="15"/>
  <c r="E192" i="15"/>
  <c r="E193" i="15"/>
  <c r="E194" i="15"/>
  <c r="E195" i="15"/>
  <c r="E196" i="15"/>
  <c r="E197" i="15"/>
  <c r="E198" i="15"/>
  <c r="E199" i="15"/>
  <c r="E200" i="15"/>
  <c r="E201" i="15"/>
  <c r="E202" i="15"/>
  <c r="E204" i="15"/>
  <c r="E205" i="15"/>
  <c r="E206" i="15"/>
  <c r="E207" i="15"/>
  <c r="E208" i="15"/>
  <c r="E209" i="15"/>
  <c r="E210" i="15"/>
  <c r="E211" i="15"/>
  <c r="E212" i="15"/>
  <c r="E213" i="15"/>
  <c r="E214" i="15"/>
  <c r="E215" i="15"/>
  <c r="E216" i="15"/>
  <c r="E217" i="15"/>
  <c r="E218" i="15"/>
  <c r="E219" i="15"/>
  <c r="E220" i="15"/>
  <c r="E221" i="15"/>
  <c r="E222" i="15"/>
  <c r="E223" i="15"/>
  <c r="E224" i="15"/>
  <c r="E225" i="15"/>
  <c r="E227" i="15"/>
  <c r="E228" i="15"/>
  <c r="E229" i="15"/>
  <c r="E230" i="15"/>
  <c r="E232" i="15"/>
  <c r="E234" i="15"/>
  <c r="E235" i="15"/>
  <c r="E236" i="15"/>
  <c r="E237" i="15"/>
  <c r="E238" i="15"/>
  <c r="E239" i="15"/>
  <c r="E244" i="15"/>
  <c r="E245" i="15"/>
  <c r="E246" i="15"/>
  <c r="E249" i="15"/>
  <c r="E250" i="15"/>
  <c r="E252" i="15"/>
  <c r="E253" i="15"/>
  <c r="E254" i="15"/>
  <c r="E255" i="15"/>
  <c r="E257" i="15"/>
  <c r="E258" i="15"/>
  <c r="E259" i="15"/>
  <c r="E260" i="15"/>
  <c r="E262" i="15"/>
  <c r="E264" i="15"/>
  <c r="E265" i="15"/>
  <c r="D14" i="15"/>
  <c r="D15" i="15"/>
  <c r="D16" i="15"/>
  <c r="D17" i="15"/>
  <c r="D19" i="15"/>
  <c r="D20" i="15"/>
  <c r="D22" i="15"/>
  <c r="D25" i="15"/>
  <c r="D26" i="15"/>
  <c r="D27" i="15"/>
  <c r="D28" i="15"/>
  <c r="D29" i="15"/>
  <c r="D30" i="15"/>
  <c r="D31" i="15"/>
  <c r="D32" i="15"/>
  <c r="D33" i="15"/>
  <c r="D34" i="15"/>
  <c r="D35" i="15"/>
  <c r="D36" i="15"/>
  <c r="D37" i="15"/>
  <c r="D39" i="15"/>
  <c r="D40" i="15"/>
  <c r="D41" i="15"/>
  <c r="D43" i="15"/>
  <c r="D44" i="15"/>
  <c r="D46" i="15"/>
  <c r="D47" i="15"/>
  <c r="D48" i="15"/>
  <c r="D51" i="15"/>
  <c r="D52" i="15"/>
  <c r="D54" i="15"/>
  <c r="D57" i="15"/>
  <c r="D59" i="15"/>
  <c r="D60" i="15"/>
  <c r="D62" i="15"/>
  <c r="D65" i="15"/>
  <c r="D66" i="15"/>
  <c r="D67" i="15"/>
  <c r="D70" i="15"/>
  <c r="D72" i="15"/>
  <c r="D73" i="15"/>
  <c r="D74" i="15"/>
  <c r="D75" i="15"/>
  <c r="D78" i="15"/>
  <c r="D79" i="15"/>
  <c r="D80" i="15"/>
  <c r="D81" i="15"/>
  <c r="D83" i="15"/>
  <c r="D84" i="15"/>
  <c r="D86" i="15"/>
  <c r="D87" i="15"/>
  <c r="D89" i="15"/>
  <c r="D90" i="15"/>
  <c r="D91" i="15"/>
  <c r="D92" i="15"/>
  <c r="D93" i="15"/>
  <c r="D94" i="15"/>
  <c r="D95" i="15"/>
  <c r="D96" i="15"/>
  <c r="D98" i="15"/>
  <c r="D99" i="15"/>
  <c r="D100" i="15"/>
  <c r="D101" i="15"/>
  <c r="D103" i="15"/>
  <c r="D105" i="15"/>
  <c r="D107" i="15"/>
  <c r="D108" i="15"/>
  <c r="D110" i="15"/>
  <c r="D111" i="15"/>
  <c r="D112" i="15"/>
  <c r="D113" i="15"/>
  <c r="D114" i="15"/>
  <c r="D115" i="15"/>
  <c r="D116" i="15"/>
  <c r="D117" i="15"/>
  <c r="D118" i="15"/>
  <c r="D119" i="15"/>
  <c r="D121" i="15"/>
  <c r="D122" i="15"/>
  <c r="D124" i="15"/>
  <c r="D125" i="15"/>
  <c r="D126" i="15"/>
  <c r="D127" i="15"/>
  <c r="D128" i="15"/>
  <c r="D129" i="15"/>
  <c r="D130" i="15"/>
  <c r="D131" i="15"/>
  <c r="D132" i="15"/>
  <c r="D134" i="15"/>
  <c r="D135" i="15"/>
  <c r="D137" i="15"/>
  <c r="D138" i="15"/>
  <c r="D139" i="15"/>
  <c r="D142" i="15"/>
  <c r="D143" i="15"/>
  <c r="D144" i="15"/>
  <c r="D145" i="15"/>
  <c r="D146" i="15"/>
  <c r="D147" i="15"/>
  <c r="D148" i="15"/>
  <c r="D149" i="15"/>
  <c r="D150" i="15"/>
  <c r="D151" i="15"/>
  <c r="D152" i="15"/>
  <c r="D153" i="15"/>
  <c r="D154" i="15"/>
  <c r="D155" i="15"/>
  <c r="D156" i="15"/>
  <c r="D158" i="15"/>
  <c r="D159" i="15"/>
  <c r="D160" i="15"/>
  <c r="D161" i="15"/>
  <c r="D164" i="15"/>
  <c r="D166" i="15"/>
  <c r="D168" i="15"/>
  <c r="D169" i="15"/>
  <c r="D170" i="15"/>
  <c r="D173" i="15"/>
  <c r="D174" i="15"/>
  <c r="D176" i="15"/>
  <c r="D178" i="15"/>
  <c r="D180" i="15"/>
  <c r="D181" i="15"/>
  <c r="D183" i="15"/>
  <c r="D184" i="15"/>
  <c r="D186" i="15"/>
  <c r="D187" i="15"/>
  <c r="D189" i="15"/>
  <c r="D191" i="15"/>
  <c r="D192" i="15"/>
  <c r="D193" i="15"/>
  <c r="D194" i="15"/>
  <c r="D195" i="15"/>
  <c r="D196" i="15"/>
  <c r="D197" i="15"/>
  <c r="D198" i="15"/>
  <c r="D199" i="15"/>
  <c r="D200" i="15"/>
  <c r="D201" i="15"/>
  <c r="D202" i="15"/>
  <c r="D204" i="15"/>
  <c r="D205" i="15"/>
  <c r="D206" i="15"/>
  <c r="D207" i="15"/>
  <c r="D208" i="15"/>
  <c r="D209" i="15"/>
  <c r="D210" i="15"/>
  <c r="D211" i="15"/>
  <c r="D212" i="15"/>
  <c r="D213" i="15"/>
  <c r="D214" i="15"/>
  <c r="D215" i="15"/>
  <c r="D216" i="15"/>
  <c r="D217" i="15"/>
  <c r="D218" i="15"/>
  <c r="D219" i="15"/>
  <c r="D220" i="15"/>
  <c r="D221" i="15"/>
  <c r="D222" i="15"/>
  <c r="D223" i="15"/>
  <c r="D224" i="15"/>
  <c r="D225" i="15"/>
  <c r="D227" i="15"/>
  <c r="D228" i="15"/>
  <c r="D229" i="15"/>
  <c r="D230" i="15"/>
  <c r="D232" i="15"/>
  <c r="D234" i="15"/>
  <c r="D235" i="15"/>
  <c r="D236" i="15"/>
  <c r="D237" i="15"/>
  <c r="D238" i="15"/>
  <c r="D239" i="15"/>
  <c r="D244" i="15"/>
  <c r="D245" i="15"/>
  <c r="D246" i="15"/>
  <c r="D249" i="15"/>
  <c r="D250" i="15"/>
  <c r="D252" i="15"/>
  <c r="D253" i="15"/>
  <c r="D254" i="15"/>
  <c r="D255" i="15"/>
  <c r="D257" i="15"/>
  <c r="D258" i="15"/>
  <c r="D259" i="15"/>
  <c r="D260" i="15"/>
  <c r="D262" i="15"/>
  <c r="D264" i="15"/>
  <c r="D265" i="15"/>
  <c r="C33" i="15"/>
  <c r="C34" i="15"/>
  <c r="C35" i="15"/>
  <c r="C36" i="15"/>
  <c r="C37" i="15"/>
  <c r="C39" i="15"/>
  <c r="C40" i="15"/>
  <c r="C41" i="15"/>
  <c r="C43" i="15"/>
  <c r="C44" i="15"/>
  <c r="C46" i="15"/>
  <c r="C47" i="15"/>
  <c r="C48" i="15"/>
  <c r="C51" i="15"/>
  <c r="C52" i="15"/>
  <c r="C54" i="15"/>
  <c r="C57" i="15"/>
  <c r="C59" i="15"/>
  <c r="C60" i="15"/>
  <c r="C62" i="15"/>
  <c r="C65" i="15"/>
  <c r="C66" i="15"/>
  <c r="C67" i="15"/>
  <c r="C70" i="15"/>
  <c r="C72" i="15"/>
  <c r="C73" i="15"/>
  <c r="C74" i="15"/>
  <c r="C75" i="15"/>
  <c r="C78" i="15"/>
  <c r="C79" i="15"/>
  <c r="C80" i="15"/>
  <c r="C81" i="15"/>
  <c r="C83" i="15"/>
  <c r="C84" i="15"/>
  <c r="C86" i="15"/>
  <c r="C87" i="15"/>
  <c r="C89" i="15"/>
  <c r="C90" i="15"/>
  <c r="C91" i="15"/>
  <c r="C92" i="15"/>
  <c r="C93" i="15"/>
  <c r="C94" i="15"/>
  <c r="C95" i="15"/>
  <c r="C96" i="15"/>
  <c r="C98" i="15"/>
  <c r="C99" i="15"/>
  <c r="C100" i="15"/>
  <c r="C101" i="15"/>
  <c r="C103" i="15"/>
  <c r="C105" i="15"/>
  <c r="C107" i="15"/>
  <c r="C108" i="15"/>
  <c r="C110" i="15"/>
  <c r="C111" i="15"/>
  <c r="C112" i="15"/>
  <c r="C113" i="15"/>
  <c r="C114" i="15"/>
  <c r="C115" i="15"/>
  <c r="C116" i="15"/>
  <c r="C117" i="15"/>
  <c r="C118" i="15"/>
  <c r="C119" i="15"/>
  <c r="C121" i="15"/>
  <c r="C122" i="15"/>
  <c r="C124" i="15"/>
  <c r="C125" i="15"/>
  <c r="C126" i="15"/>
  <c r="C127" i="15"/>
  <c r="C128" i="15"/>
  <c r="C129" i="15"/>
  <c r="C130" i="15"/>
  <c r="C131" i="15"/>
  <c r="C132" i="15"/>
  <c r="C134" i="15"/>
  <c r="C135" i="15"/>
  <c r="C137" i="15"/>
  <c r="C138" i="15"/>
  <c r="C139" i="15"/>
  <c r="C142" i="15"/>
  <c r="C143" i="15"/>
  <c r="C144" i="15"/>
  <c r="C145" i="15"/>
  <c r="C146" i="15"/>
  <c r="C147" i="15"/>
  <c r="C148" i="15"/>
  <c r="C149" i="15"/>
  <c r="C150" i="15"/>
  <c r="C151" i="15"/>
  <c r="C152" i="15"/>
  <c r="C153" i="15"/>
  <c r="C154" i="15"/>
  <c r="C155" i="15"/>
  <c r="C156" i="15"/>
  <c r="C158" i="15"/>
  <c r="C159" i="15"/>
  <c r="C160" i="15"/>
  <c r="C161" i="15"/>
  <c r="C164" i="15"/>
  <c r="C166" i="15"/>
  <c r="C168" i="15"/>
  <c r="C169" i="15"/>
  <c r="C170" i="15"/>
  <c r="C173" i="15"/>
  <c r="C174" i="15"/>
  <c r="C176" i="15"/>
  <c r="C178" i="15"/>
  <c r="C180" i="15"/>
  <c r="C181" i="15"/>
  <c r="C183" i="15"/>
  <c r="C184" i="15"/>
  <c r="C186" i="15"/>
  <c r="C187" i="15"/>
  <c r="C189" i="15"/>
  <c r="C191" i="15"/>
  <c r="C192" i="15"/>
  <c r="C193" i="15"/>
  <c r="C194" i="15"/>
  <c r="C195" i="15"/>
  <c r="C196" i="15"/>
  <c r="C197" i="15"/>
  <c r="C198" i="15"/>
  <c r="C199" i="15"/>
  <c r="C200" i="15"/>
  <c r="C201" i="15"/>
  <c r="C202" i="15"/>
  <c r="C204" i="15"/>
  <c r="C205" i="15"/>
  <c r="C206" i="15"/>
  <c r="C207" i="15"/>
  <c r="C208" i="15"/>
  <c r="C209" i="15"/>
  <c r="C210" i="15"/>
  <c r="C211" i="15"/>
  <c r="C212" i="15"/>
  <c r="C213" i="15"/>
  <c r="C214" i="15"/>
  <c r="C215" i="15"/>
  <c r="C216" i="15"/>
  <c r="C217" i="15"/>
  <c r="C218" i="15"/>
  <c r="C219" i="15"/>
  <c r="C220" i="15"/>
  <c r="C221" i="15"/>
  <c r="C222" i="15"/>
  <c r="C223" i="15"/>
  <c r="C224" i="15"/>
  <c r="C225" i="15"/>
  <c r="C227" i="15"/>
  <c r="C228" i="15"/>
  <c r="C229" i="15"/>
  <c r="C230" i="15"/>
  <c r="C232" i="15"/>
  <c r="C234" i="15"/>
  <c r="C235" i="15"/>
  <c r="C236" i="15"/>
  <c r="C237" i="15"/>
  <c r="C238" i="15"/>
  <c r="C239" i="15"/>
  <c r="C244" i="15"/>
  <c r="C245" i="15"/>
  <c r="C246" i="15"/>
  <c r="C249" i="15"/>
  <c r="C250" i="15"/>
  <c r="C252" i="15"/>
  <c r="C253" i="15"/>
  <c r="C254" i="15"/>
  <c r="C255" i="15"/>
  <c r="C257" i="15"/>
  <c r="C258" i="15"/>
  <c r="C259" i="15"/>
  <c r="C260" i="15"/>
  <c r="C262" i="15"/>
  <c r="C264" i="15"/>
  <c r="C265" i="15"/>
  <c r="C32" i="15"/>
  <c r="C31" i="15"/>
  <c r="A239" i="15"/>
  <c r="A234" i="15"/>
  <c r="A211" i="15"/>
  <c r="A202" i="15"/>
  <c r="A193" i="15"/>
  <c r="A183" i="15"/>
  <c r="A159" i="15"/>
  <c r="A145" i="15"/>
  <c r="A144" i="15"/>
  <c r="A121" i="15"/>
  <c r="A93" i="15"/>
  <c r="A83" i="15"/>
  <c r="A66" i="15"/>
  <c r="A67" i="15"/>
  <c r="A65" i="15"/>
  <c r="A32" i="15"/>
  <c r="A33" i="15"/>
  <c r="F33" i="15"/>
  <c r="A31" i="15"/>
  <c r="F31" i="15"/>
  <c r="F267" i="16"/>
  <c r="F266" i="16"/>
  <c r="F265" i="16"/>
  <c r="F264" i="16"/>
  <c r="F263" i="16"/>
  <c r="F262" i="16"/>
  <c r="F261" i="16"/>
  <c r="F260" i="16"/>
  <c r="F259" i="16"/>
  <c r="F258" i="16"/>
  <c r="F257" i="16"/>
  <c r="F256" i="16"/>
  <c r="F255" i="16"/>
  <c r="F254" i="16"/>
  <c r="F253" i="16"/>
  <c r="F252" i="16"/>
  <c r="F251" i="16"/>
  <c r="F250" i="16"/>
  <c r="F249" i="16"/>
  <c r="F248" i="16"/>
  <c r="F247" i="16"/>
  <c r="F246" i="16"/>
  <c r="F245" i="16"/>
  <c r="F244" i="16"/>
  <c r="F243" i="16"/>
  <c r="F242" i="16"/>
  <c r="F241" i="16"/>
  <c r="F240" i="16"/>
  <c r="F233" i="16"/>
  <c r="F232" i="16"/>
  <c r="F231" i="16"/>
  <c r="F230" i="16"/>
  <c r="F229" i="16"/>
  <c r="F225" i="16"/>
  <c r="F224" i="16"/>
  <c r="F223" i="16"/>
  <c r="F222" i="16"/>
  <c r="F221" i="16"/>
  <c r="F220" i="16"/>
  <c r="F219" i="16"/>
  <c r="F218" i="16"/>
  <c r="F217" i="16"/>
  <c r="F216" i="16"/>
  <c r="F215" i="16"/>
  <c r="F214" i="16"/>
  <c r="F213" i="16"/>
  <c r="F211" i="16"/>
  <c r="F212" i="16"/>
  <c r="F210" i="16"/>
  <c r="F209" i="16"/>
  <c r="F203" i="16"/>
  <c r="F202" i="16"/>
  <c r="F193" i="16"/>
  <c r="F192" i="16"/>
  <c r="F183" i="16"/>
  <c r="F159" i="16"/>
  <c r="F145" i="16"/>
  <c r="F144" i="16"/>
  <c r="F136" i="16"/>
  <c r="F121" i="16"/>
  <c r="F93" i="16"/>
  <c r="F85" i="16"/>
  <c r="F83" i="16"/>
  <c r="F78" i="16"/>
  <c r="F66" i="16"/>
  <c r="F65" i="16"/>
  <c r="A267" i="16"/>
  <c r="C267" i="16"/>
  <c r="D267" i="16"/>
  <c r="E267" i="16"/>
  <c r="G265" i="16"/>
  <c r="G264" i="16"/>
  <c r="G262" i="16"/>
  <c r="G260" i="16"/>
  <c r="G259" i="16"/>
  <c r="G258" i="16"/>
  <c r="G257" i="16"/>
  <c r="G255" i="16"/>
  <c r="G254" i="16"/>
  <c r="G253" i="16"/>
  <c r="G252" i="16"/>
  <c r="G250" i="16"/>
  <c r="G249" i="16"/>
  <c r="G248" i="16"/>
  <c r="G246" i="16"/>
  <c r="G245" i="16"/>
  <c r="G244" i="16"/>
  <c r="G239" i="16"/>
  <c r="G238" i="16"/>
  <c r="G237" i="16"/>
  <c r="G236" i="16"/>
  <c r="G235" i="16"/>
  <c r="G234" i="16"/>
  <c r="G232" i="16"/>
  <c r="G230" i="16"/>
  <c r="G229" i="16"/>
  <c r="A247" i="16"/>
  <c r="C247" i="16"/>
  <c r="D247" i="16"/>
  <c r="E247" i="16"/>
  <c r="A240" i="16"/>
  <c r="C240" i="16"/>
  <c r="D240" i="16"/>
  <c r="E240" i="16"/>
  <c r="E233" i="16"/>
  <c r="D233" i="16"/>
  <c r="C233" i="16"/>
  <c r="A233" i="16"/>
  <c r="G224" i="16"/>
  <c r="G223" i="16"/>
  <c r="G222" i="16"/>
  <c r="G221" i="16"/>
  <c r="G220" i="16"/>
  <c r="G219" i="16"/>
  <c r="G218" i="16"/>
  <c r="G217" i="16"/>
  <c r="G216" i="16"/>
  <c r="G215" i="16"/>
  <c r="G214" i="16"/>
  <c r="G213" i="16"/>
  <c r="G211" i="16"/>
  <c r="G209" i="16"/>
  <c r="G210" i="16"/>
  <c r="H136" i="16"/>
  <c r="G142" i="16"/>
  <c r="G139" i="16"/>
  <c r="G138" i="16"/>
  <c r="G137" i="16"/>
  <c r="G136" i="16"/>
  <c r="I135" i="16"/>
  <c r="F38" i="7"/>
  <c r="G113" i="16"/>
  <c r="G115" i="16"/>
  <c r="G116" i="16"/>
  <c r="G117" i="16"/>
  <c r="G118" i="16"/>
  <c r="G119" i="16"/>
  <c r="G121" i="16"/>
  <c r="H121" i="16" s="1"/>
  <c r="G122" i="16"/>
  <c r="G124" i="16"/>
  <c r="G125" i="16"/>
  <c r="G126" i="16"/>
  <c r="G127" i="16"/>
  <c r="G128" i="16"/>
  <c r="G129" i="16"/>
  <c r="G130" i="16"/>
  <c r="G131" i="16"/>
  <c r="G132" i="16"/>
  <c r="G134" i="16"/>
  <c r="G135" i="16"/>
  <c r="G112" i="16"/>
  <c r="G111" i="16"/>
  <c r="A211" i="16"/>
  <c r="C211" i="16"/>
  <c r="D211" i="16"/>
  <c r="E211" i="16"/>
  <c r="G202" i="16"/>
  <c r="H202" i="16" s="1"/>
  <c r="A202" i="16"/>
  <c r="C202" i="16"/>
  <c r="D202" i="16"/>
  <c r="E202" i="16"/>
  <c r="G193" i="16"/>
  <c r="A193" i="16"/>
  <c r="C193" i="16"/>
  <c r="D193" i="16"/>
  <c r="E193" i="16"/>
  <c r="G159" i="16"/>
  <c r="A159" i="16"/>
  <c r="C159" i="16"/>
  <c r="D159" i="16"/>
  <c r="E159" i="16"/>
  <c r="G144" i="16"/>
  <c r="H144" i="16" s="1"/>
  <c r="G145" i="16"/>
  <c r="H145" i="16" s="1"/>
  <c r="A145" i="16"/>
  <c r="C145" i="16"/>
  <c r="D145" i="16"/>
  <c r="E145" i="16"/>
  <c r="A144" i="16"/>
  <c r="C144" i="16"/>
  <c r="D144" i="16"/>
  <c r="E144" i="16"/>
  <c r="A136" i="16"/>
  <c r="C136" i="16"/>
  <c r="D136" i="16"/>
  <c r="E136" i="16"/>
  <c r="A121" i="16"/>
  <c r="C121" i="16"/>
  <c r="D121" i="16"/>
  <c r="E121" i="16"/>
  <c r="G93" i="16"/>
  <c r="A93" i="16"/>
  <c r="C93" i="16"/>
  <c r="D93" i="16"/>
  <c r="E93" i="16"/>
  <c r="G85" i="16"/>
  <c r="G78" i="16"/>
  <c r="G83" i="16"/>
  <c r="A83" i="16"/>
  <c r="C83" i="16"/>
  <c r="D83" i="16"/>
  <c r="E83" i="16"/>
  <c r="G65" i="16"/>
  <c r="H65" i="16" s="1"/>
  <c r="G66" i="16"/>
  <c r="H66" i="16" s="1"/>
  <c r="C65" i="16"/>
  <c r="C66" i="16"/>
  <c r="A66" i="16"/>
  <c r="D66" i="16"/>
  <c r="E66" i="16"/>
  <c r="A65" i="16"/>
  <c r="D65" i="16"/>
  <c r="E65" i="16"/>
  <c r="G32" i="16"/>
  <c r="G33" i="16"/>
  <c r="A33" i="16"/>
  <c r="C33" i="16"/>
  <c r="D33" i="16"/>
  <c r="E33" i="16"/>
  <c r="F33" i="16"/>
  <c r="A32" i="16"/>
  <c r="C32" i="16"/>
  <c r="D32" i="16"/>
  <c r="E32" i="16"/>
  <c r="F32" i="16"/>
  <c r="G183" i="16"/>
  <c r="E183" i="16"/>
  <c r="D183" i="16"/>
  <c r="C183" i="16"/>
  <c r="A183" i="16"/>
  <c r="G41" i="16"/>
  <c r="F44" i="13"/>
  <c r="G256" i="16" s="1"/>
  <c r="F39" i="13"/>
  <c r="F36" i="13"/>
  <c r="I36" i="13" s="1"/>
  <c r="J248" i="16" s="1"/>
  <c r="F35" i="13"/>
  <c r="G247" i="16" s="1"/>
  <c r="I23" i="6"/>
  <c r="I39" i="13" l="1"/>
  <c r="G39" i="13"/>
  <c r="H39" i="13"/>
  <c r="G251" i="16"/>
  <c r="H24" i="4"/>
  <c r="G23" i="15"/>
  <c r="I136" i="16"/>
  <c r="I38" i="7"/>
  <c r="J136" i="16" s="1"/>
  <c r="H193" i="16"/>
  <c r="H159" i="16"/>
  <c r="H93" i="16"/>
  <c r="H83" i="16"/>
  <c r="H32" i="16"/>
  <c r="H33" i="16"/>
  <c r="H248" i="16"/>
  <c r="I248" i="16"/>
  <c r="F55" i="13" l="1"/>
  <c r="G267" i="16" s="1"/>
  <c r="F54" i="13"/>
  <c r="G266" i="16" s="1"/>
  <c r="D34" i="13"/>
  <c r="D37" i="13"/>
  <c r="D38" i="13"/>
  <c r="D40" i="13"/>
  <c r="D41" i="13"/>
  <c r="D42" i="13"/>
  <c r="D43" i="13"/>
  <c r="D45" i="13"/>
  <c r="D46" i="13"/>
  <c r="D47" i="13"/>
  <c r="D48" i="13"/>
  <c r="D50" i="13"/>
  <c r="D52" i="13"/>
  <c r="D53" i="13"/>
  <c r="A37" i="13"/>
  <c r="A38" i="13"/>
  <c r="A40" i="13"/>
  <c r="A41" i="13"/>
  <c r="A42" i="13"/>
  <c r="A43" i="13"/>
  <c r="A45" i="13"/>
  <c r="A46" i="13"/>
  <c r="A47" i="13"/>
  <c r="A48" i="13"/>
  <c r="A50" i="13"/>
  <c r="A52" i="13"/>
  <c r="A53" i="13"/>
  <c r="B37" i="13"/>
  <c r="B38" i="13"/>
  <c r="B40" i="13"/>
  <c r="B41" i="13"/>
  <c r="B42" i="13"/>
  <c r="B43" i="13"/>
  <c r="B45" i="13"/>
  <c r="B46" i="13"/>
  <c r="B47" i="13"/>
  <c r="B48" i="13"/>
  <c r="B50" i="13"/>
  <c r="B52" i="13"/>
  <c r="B53" i="13"/>
  <c r="C50" i="13"/>
  <c r="C52" i="13"/>
  <c r="C53" i="13"/>
  <c r="C48" i="13"/>
  <c r="C47" i="13"/>
  <c r="C46" i="13"/>
  <c r="C45" i="13"/>
  <c r="C43" i="13"/>
  <c r="C42" i="13"/>
  <c r="C41" i="13"/>
  <c r="C40" i="13"/>
  <c r="C38" i="13"/>
  <c r="C37" i="13"/>
  <c r="I52" i="13"/>
  <c r="J264" i="16" s="1"/>
  <c r="I53" i="13"/>
  <c r="J265" i="16" s="1"/>
  <c r="I265" i="16"/>
  <c r="I264" i="16"/>
  <c r="I262" i="16"/>
  <c r="I260" i="16"/>
  <c r="I259" i="16"/>
  <c r="I258" i="16"/>
  <c r="I257" i="16"/>
  <c r="I256" i="16"/>
  <c r="I255" i="16"/>
  <c r="I254" i="16"/>
  <c r="I253" i="16"/>
  <c r="I252" i="16"/>
  <c r="I251" i="16"/>
  <c r="I250" i="16"/>
  <c r="I249" i="16"/>
  <c r="I247" i="16"/>
  <c r="I50" i="13"/>
  <c r="J262" i="16" s="1"/>
  <c r="I48" i="13"/>
  <c r="J260" i="16" s="1"/>
  <c r="I47" i="13"/>
  <c r="J259" i="16" s="1"/>
  <c r="I46" i="13"/>
  <c r="J258" i="16" s="1"/>
  <c r="I45" i="13"/>
  <c r="J257" i="16" s="1"/>
  <c r="I44" i="13"/>
  <c r="J256" i="16" s="1"/>
  <c r="I43" i="13"/>
  <c r="J255" i="16" s="1"/>
  <c r="I42" i="13"/>
  <c r="J254" i="16" s="1"/>
  <c r="I41" i="13"/>
  <c r="J253" i="16" s="1"/>
  <c r="I40" i="13"/>
  <c r="J252" i="16" s="1"/>
  <c r="J251" i="16"/>
  <c r="J250" i="16"/>
  <c r="I37" i="13"/>
  <c r="J249" i="16" s="1"/>
  <c r="I35" i="13"/>
  <c r="J247" i="16" s="1"/>
  <c r="I34" i="13"/>
  <c r="J246" i="16" s="1"/>
  <c r="I246" i="16"/>
  <c r="C34" i="13"/>
  <c r="B34" i="13"/>
  <c r="B33" i="13"/>
  <c r="C33" i="13"/>
  <c r="D33" i="13"/>
  <c r="I245" i="16"/>
  <c r="I33" i="13"/>
  <c r="J245" i="16" s="1"/>
  <c r="C32" i="13"/>
  <c r="B32" i="13"/>
  <c r="I244" i="16"/>
  <c r="I32" i="13"/>
  <c r="J244" i="16" s="1"/>
  <c r="J232" i="16"/>
  <c r="I232" i="16"/>
  <c r="I230" i="16"/>
  <c r="D20" i="13"/>
  <c r="C20" i="13"/>
  <c r="B20" i="13"/>
  <c r="B18" i="13"/>
  <c r="I18" i="13"/>
  <c r="J230" i="16" s="1"/>
  <c r="D18" i="13"/>
  <c r="C18" i="13"/>
  <c r="F51" i="13"/>
  <c r="F49" i="13"/>
  <c r="F31" i="13"/>
  <c r="F30" i="13"/>
  <c r="F29" i="13"/>
  <c r="F28" i="13"/>
  <c r="F21" i="13"/>
  <c r="F19" i="13"/>
  <c r="G231" i="16" s="1"/>
  <c r="A18" i="13"/>
  <c r="A20" i="13"/>
  <c r="A22" i="13"/>
  <c r="A23" i="13"/>
  <c r="A24" i="13"/>
  <c r="A25" i="13"/>
  <c r="A26" i="13"/>
  <c r="A27" i="13"/>
  <c r="A32" i="13"/>
  <c r="A33" i="13"/>
  <c r="A34" i="13"/>
  <c r="I17" i="13"/>
  <c r="J229" i="16" s="1"/>
  <c r="I229" i="16"/>
  <c r="D17" i="13"/>
  <c r="C17" i="13"/>
  <c r="B17" i="13"/>
  <c r="A17" i="13"/>
  <c r="I22" i="12"/>
  <c r="J221" i="16" s="1"/>
  <c r="I219" i="16"/>
  <c r="I15" i="12"/>
  <c r="J214" i="16" s="1"/>
  <c r="I25" i="12"/>
  <c r="J224" i="16" s="1"/>
  <c r="I24" i="12"/>
  <c r="J223" i="16" s="1"/>
  <c r="I23" i="12"/>
  <c r="J222" i="16" s="1"/>
  <c r="I21" i="12"/>
  <c r="J220" i="16" s="1"/>
  <c r="I20" i="12"/>
  <c r="J219" i="16" s="1"/>
  <c r="I19" i="12"/>
  <c r="J218" i="16" s="1"/>
  <c r="I18" i="12"/>
  <c r="J217" i="16" s="1"/>
  <c r="I17" i="12"/>
  <c r="J216" i="16" s="1"/>
  <c r="I16" i="12"/>
  <c r="J215" i="16" s="1"/>
  <c r="I14" i="12"/>
  <c r="J213" i="16" s="1"/>
  <c r="I13" i="12"/>
  <c r="I13" i="13"/>
  <c r="I221" i="16"/>
  <c r="I218" i="16"/>
  <c r="I21" i="13" l="1"/>
  <c r="H21" i="13"/>
  <c r="I233" i="16" s="1"/>
  <c r="G21" i="13"/>
  <c r="H233" i="16" s="1"/>
  <c r="I231" i="16"/>
  <c r="I19" i="13"/>
  <c r="J231" i="16" s="1"/>
  <c r="H221" i="16"/>
  <c r="H221" i="15"/>
  <c r="H222" i="15"/>
  <c r="H222" i="16"/>
  <c r="H218" i="16"/>
  <c r="H218" i="15"/>
  <c r="H219" i="15"/>
  <c r="H219" i="16"/>
  <c r="H265" i="15"/>
  <c r="H265" i="16"/>
  <c r="H264" i="15"/>
  <c r="H264" i="16"/>
  <c r="I261" i="16"/>
  <c r="G261" i="16"/>
  <c r="G233" i="16"/>
  <c r="H263" i="16"/>
  <c r="G263" i="16"/>
  <c r="I240" i="16"/>
  <c r="G240" i="16"/>
  <c r="I242" i="16"/>
  <c r="G242" i="16"/>
  <c r="I241" i="16"/>
  <c r="G241" i="16"/>
  <c r="I31" i="13"/>
  <c r="J243" i="16" s="1"/>
  <c r="G243" i="16"/>
  <c r="J233" i="16"/>
  <c r="I51" i="13"/>
  <c r="J263" i="16" s="1"/>
  <c r="I263" i="16"/>
  <c r="I49" i="13"/>
  <c r="J261" i="16" s="1"/>
  <c r="I243" i="16"/>
  <c r="I30" i="13"/>
  <c r="J242" i="16" s="1"/>
  <c r="I29" i="13"/>
  <c r="J241" i="16" s="1"/>
  <c r="H242" i="16"/>
  <c r="I28" i="13"/>
  <c r="J240" i="16" s="1"/>
  <c r="I215" i="16" l="1"/>
  <c r="I216" i="16"/>
  <c r="I217" i="16"/>
  <c r="I220" i="16"/>
  <c r="I222" i="16"/>
  <c r="I223" i="16"/>
  <c r="I224" i="16"/>
  <c r="I214" i="16"/>
  <c r="I213" i="16"/>
  <c r="D14" i="12"/>
  <c r="D15" i="12"/>
  <c r="D16" i="12"/>
  <c r="D17" i="12"/>
  <c r="D18" i="12"/>
  <c r="D19" i="12"/>
  <c r="D20" i="12"/>
  <c r="D21" i="12"/>
  <c r="D22" i="12"/>
  <c r="D23" i="12"/>
  <c r="D24" i="12"/>
  <c r="D25" i="12"/>
  <c r="C14" i="12"/>
  <c r="C15" i="12"/>
  <c r="C16" i="12"/>
  <c r="C17" i="12"/>
  <c r="C18" i="12"/>
  <c r="C19" i="12"/>
  <c r="C20" i="12"/>
  <c r="C21" i="12"/>
  <c r="C22" i="12"/>
  <c r="C23" i="12"/>
  <c r="C24" i="12"/>
  <c r="C25" i="12"/>
  <c r="B14" i="12"/>
  <c r="B15" i="12"/>
  <c r="B16" i="12"/>
  <c r="B17" i="12"/>
  <c r="B18" i="12"/>
  <c r="B19" i="12"/>
  <c r="B20" i="12"/>
  <c r="B21" i="12"/>
  <c r="B22" i="12"/>
  <c r="B23" i="12"/>
  <c r="B24" i="12"/>
  <c r="B25" i="12"/>
  <c r="A24" i="12"/>
  <c r="A25" i="12"/>
  <c r="A14" i="12"/>
  <c r="A15" i="12"/>
  <c r="A16" i="12"/>
  <c r="A17" i="12"/>
  <c r="A18" i="12"/>
  <c r="A19" i="12"/>
  <c r="A20" i="12"/>
  <c r="A21" i="12"/>
  <c r="A22" i="12"/>
  <c r="A23" i="12"/>
  <c r="I20" i="11"/>
  <c r="J211" i="16" s="1"/>
  <c r="I19" i="11"/>
  <c r="J210" i="16" s="1"/>
  <c r="I18" i="11" l="1"/>
  <c r="J209" i="16" s="1"/>
  <c r="I209" i="16"/>
  <c r="I210" i="16"/>
  <c r="I211" i="16"/>
  <c r="D18" i="11"/>
  <c r="D19" i="11"/>
  <c r="D20" i="11"/>
  <c r="C18" i="11"/>
  <c r="C19" i="11"/>
  <c r="C20" i="11"/>
  <c r="B18" i="11"/>
  <c r="B19" i="11"/>
  <c r="B20" i="11"/>
  <c r="A19" i="11"/>
  <c r="A20" i="11"/>
  <c r="A18" i="11"/>
  <c r="D14" i="11"/>
  <c r="C14" i="11"/>
  <c r="B14" i="11"/>
  <c r="A14" i="11"/>
  <c r="F24" i="10" l="1"/>
  <c r="I23" i="10"/>
  <c r="J202" i="16" s="1"/>
  <c r="I202" i="16"/>
  <c r="A23" i="10"/>
  <c r="B23" i="10"/>
  <c r="C23" i="10"/>
  <c r="D23" i="10"/>
  <c r="H202" i="15"/>
  <c r="I14" i="10"/>
  <c r="J193" i="16" s="1"/>
  <c r="I193" i="16"/>
  <c r="D14" i="10"/>
  <c r="C14" i="10"/>
  <c r="B14" i="10"/>
  <c r="A14" i="10"/>
  <c r="H193" i="15"/>
  <c r="F43" i="9"/>
  <c r="G191" i="15" s="1"/>
  <c r="I24" i="10" l="1"/>
  <c r="J203" i="16" s="1"/>
  <c r="G203" i="16"/>
  <c r="H203" i="16" s="1"/>
  <c r="I203" i="16"/>
  <c r="F37" i="9"/>
  <c r="I36" i="9"/>
  <c r="D36" i="9"/>
  <c r="C36" i="9"/>
  <c r="B36" i="9"/>
  <c r="A36" i="9"/>
  <c r="I35" i="9"/>
  <c r="J183" i="16" s="1"/>
  <c r="I183" i="16"/>
  <c r="D35" i="9"/>
  <c r="C35" i="9"/>
  <c r="B35" i="9"/>
  <c r="A35" i="9"/>
  <c r="I30" i="8"/>
  <c r="I29" i="8"/>
  <c r="J159" i="16" s="1"/>
  <c r="H160" i="15"/>
  <c r="H159" i="15"/>
  <c r="I159" i="16"/>
  <c r="D29" i="8"/>
  <c r="D30" i="8"/>
  <c r="C29" i="8"/>
  <c r="C30" i="8"/>
  <c r="B29" i="8"/>
  <c r="B30" i="8"/>
  <c r="A30" i="8"/>
  <c r="A29" i="8"/>
  <c r="I15" i="8"/>
  <c r="J145" i="16" s="1"/>
  <c r="I16" i="8"/>
  <c r="I17" i="8"/>
  <c r="I18" i="8"/>
  <c r="I19" i="8"/>
  <c r="I20" i="8"/>
  <c r="I21" i="8"/>
  <c r="I22" i="8"/>
  <c r="I23" i="8"/>
  <c r="I145" i="16"/>
  <c r="D15" i="8"/>
  <c r="D16" i="8"/>
  <c r="D17" i="8"/>
  <c r="D18" i="8"/>
  <c r="D19" i="8"/>
  <c r="D20" i="8"/>
  <c r="D21" i="8"/>
  <c r="D22" i="8"/>
  <c r="D23" i="8"/>
  <c r="D24" i="8"/>
  <c r="D25" i="8"/>
  <c r="C15" i="8"/>
  <c r="C16" i="8"/>
  <c r="C17" i="8"/>
  <c r="C18" i="8"/>
  <c r="C19" i="8"/>
  <c r="C20" i="8"/>
  <c r="C21" i="8"/>
  <c r="C22" i="8"/>
  <c r="C23" i="8"/>
  <c r="C24" i="8"/>
  <c r="C25" i="8"/>
  <c r="B15" i="8"/>
  <c r="B16" i="8"/>
  <c r="B17" i="8"/>
  <c r="B18" i="8"/>
  <c r="B19" i="8"/>
  <c r="B20" i="8"/>
  <c r="B21" i="8"/>
  <c r="B22" i="8"/>
  <c r="B23" i="8"/>
  <c r="A15" i="8"/>
  <c r="A16" i="8"/>
  <c r="A17" i="8"/>
  <c r="A18" i="8"/>
  <c r="I14" i="8"/>
  <c r="J144" i="16" s="1"/>
  <c r="I144" i="16"/>
  <c r="D14" i="8"/>
  <c r="C14" i="8"/>
  <c r="B14" i="8"/>
  <c r="A14" i="8"/>
  <c r="D31" i="7"/>
  <c r="C31" i="7"/>
  <c r="B31" i="7"/>
  <c r="A31" i="7"/>
  <c r="I30" i="7"/>
  <c r="D30" i="7"/>
  <c r="C30" i="7"/>
  <c r="B30" i="7"/>
  <c r="A30" i="7"/>
  <c r="I29" i="7"/>
  <c r="I23" i="7"/>
  <c r="J121" i="16" s="1"/>
  <c r="I121" i="16"/>
  <c r="C23" i="7"/>
  <c r="A23" i="7"/>
  <c r="F32" i="6"/>
  <c r="I26" i="6"/>
  <c r="F20" i="6" l="1"/>
  <c r="I16" i="6"/>
  <c r="J93" i="16" s="1"/>
  <c r="I93" i="16"/>
  <c r="D16" i="6"/>
  <c r="C16" i="6"/>
  <c r="B16" i="6"/>
  <c r="A16" i="6"/>
  <c r="D15" i="6"/>
  <c r="C15" i="6"/>
  <c r="B15" i="6"/>
  <c r="A15" i="6"/>
  <c r="F55" i="5"/>
  <c r="I54" i="5"/>
  <c r="I53" i="5"/>
  <c r="J83" i="16" s="1"/>
  <c r="I83" i="16"/>
  <c r="A53" i="5"/>
  <c r="B53" i="5"/>
  <c r="C53" i="5"/>
  <c r="D53" i="5"/>
  <c r="H83" i="15"/>
  <c r="I48" i="5"/>
  <c r="J78" i="16" s="1"/>
  <c r="I78" i="16"/>
  <c r="A48" i="5"/>
  <c r="B48" i="5"/>
  <c r="C48" i="5"/>
  <c r="D48" i="5"/>
  <c r="F47" i="5"/>
  <c r="I35" i="5"/>
  <c r="J65" i="16" s="1"/>
  <c r="I36" i="5"/>
  <c r="J66" i="16" s="1"/>
  <c r="I65" i="16"/>
  <c r="I66" i="16"/>
  <c r="D36" i="5"/>
  <c r="C36" i="5"/>
  <c r="B36" i="5"/>
  <c r="A36" i="5"/>
  <c r="F34" i="5"/>
  <c r="F33" i="5"/>
  <c r="C32" i="5"/>
  <c r="D32" i="5"/>
  <c r="B32" i="5"/>
  <c r="A32" i="5"/>
  <c r="H78" i="15" l="1"/>
  <c r="H78" i="16"/>
  <c r="I55" i="5"/>
  <c r="I33" i="4"/>
  <c r="J33" i="16" s="1"/>
  <c r="I33" i="16"/>
  <c r="I32" i="4"/>
  <c r="J32" i="16" s="1"/>
  <c r="I32" i="16"/>
  <c r="C32" i="4"/>
  <c r="D31" i="4"/>
  <c r="C31" i="4"/>
  <c r="B31" i="4"/>
  <c r="A31" i="4"/>
  <c r="D14" i="4"/>
  <c r="C14" i="4"/>
  <c r="B14" i="4"/>
  <c r="A14" i="4"/>
  <c r="F21" i="4" l="1"/>
  <c r="G21" i="4" s="1"/>
  <c r="F18" i="4"/>
  <c r="G18" i="4" s="1"/>
  <c r="F23" i="4"/>
  <c r="G23" i="4" s="1"/>
  <c r="F38" i="4"/>
  <c r="G38" i="4" s="1"/>
  <c r="H38" i="4" l="1"/>
  <c r="H23" i="4"/>
  <c r="H21" i="4"/>
  <c r="H18" i="4"/>
  <c r="C31" i="6"/>
  <c r="H184" i="15"/>
  <c r="H145" i="15"/>
  <c r="H144" i="15"/>
  <c r="B23" i="7"/>
  <c r="D23" i="7"/>
  <c r="H121" i="15"/>
  <c r="H93" i="15"/>
  <c r="A54" i="5"/>
  <c r="B54" i="5"/>
  <c r="C54" i="5"/>
  <c r="D54" i="5"/>
  <c r="H84" i="15"/>
  <c r="A35" i="5"/>
  <c r="B35" i="5"/>
  <c r="C35" i="5"/>
  <c r="D35" i="5"/>
  <c r="H65" i="15"/>
  <c r="H66" i="15"/>
  <c r="A33" i="4"/>
  <c r="B33" i="4"/>
  <c r="D33" i="4"/>
  <c r="H33" i="15"/>
  <c r="A32" i="4"/>
  <c r="B32" i="4"/>
  <c r="D32" i="4"/>
  <c r="H32" i="15"/>
  <c r="F29" i="9"/>
  <c r="C44" i="7"/>
  <c r="C41" i="7"/>
  <c r="C40" i="7"/>
  <c r="C39" i="7"/>
  <c r="C37" i="7"/>
  <c r="C36" i="7"/>
  <c r="C34" i="7"/>
  <c r="C33" i="7"/>
  <c r="C32" i="7"/>
  <c r="C29" i="7"/>
  <c r="C28" i="7"/>
  <c r="C27" i="7"/>
  <c r="C26" i="7"/>
  <c r="C24" i="7"/>
  <c r="C21" i="7"/>
  <c r="C20" i="7"/>
  <c r="C19" i="7"/>
  <c r="C18" i="7"/>
  <c r="C17" i="7"/>
  <c r="C15" i="7"/>
  <c r="C14" i="7"/>
  <c r="F14" i="13"/>
  <c r="F41" i="9"/>
  <c r="G189" i="15" s="1"/>
  <c r="G190" i="15" s="1"/>
  <c r="F34" i="9"/>
  <c r="F31" i="9"/>
  <c r="F27" i="9"/>
  <c r="F23" i="9"/>
  <c r="F19" i="9"/>
  <c r="F17" i="9"/>
  <c r="F29" i="6"/>
  <c r="F27" i="6"/>
  <c r="F25" i="6"/>
  <c r="H92" i="15"/>
  <c r="H29" i="6" l="1"/>
  <c r="I106" i="16" s="1"/>
  <c r="G29" i="6"/>
  <c r="I266" i="16"/>
  <c r="I54" i="13"/>
  <c r="J266" i="16" s="1"/>
  <c r="E266" i="16"/>
  <c r="D266" i="16"/>
  <c r="C266" i="16"/>
  <c r="A266" i="16"/>
  <c r="E265" i="16"/>
  <c r="D265" i="16"/>
  <c r="C265" i="16"/>
  <c r="A265" i="16"/>
  <c r="E264" i="16"/>
  <c r="D264" i="16"/>
  <c r="C264" i="16"/>
  <c r="A264" i="16"/>
  <c r="E263" i="16"/>
  <c r="D263" i="16"/>
  <c r="C263" i="16"/>
  <c r="A263" i="16"/>
  <c r="E262" i="16"/>
  <c r="D262" i="16"/>
  <c r="C262" i="16"/>
  <c r="A262" i="16"/>
  <c r="E261" i="16"/>
  <c r="D261" i="16"/>
  <c r="C261" i="16"/>
  <c r="A261" i="16"/>
  <c r="E260" i="16"/>
  <c r="D260" i="16"/>
  <c r="C260" i="16"/>
  <c r="A260" i="16"/>
  <c r="E259" i="16"/>
  <c r="D259" i="16"/>
  <c r="C259" i="16"/>
  <c r="A259" i="16"/>
  <c r="E258" i="16"/>
  <c r="D258" i="16"/>
  <c r="C258" i="16"/>
  <c r="A258" i="16"/>
  <c r="E257" i="16"/>
  <c r="D257" i="16"/>
  <c r="C257" i="16"/>
  <c r="A257" i="16"/>
  <c r="E256" i="16"/>
  <c r="D256" i="16"/>
  <c r="C256" i="16"/>
  <c r="A256" i="16"/>
  <c r="E255" i="16"/>
  <c r="D255" i="16"/>
  <c r="C255" i="16"/>
  <c r="A255" i="16"/>
  <c r="E254" i="16"/>
  <c r="D254" i="16"/>
  <c r="C254" i="16"/>
  <c r="A254" i="16"/>
  <c r="E253" i="16"/>
  <c r="D253" i="16"/>
  <c r="C253" i="16"/>
  <c r="A253" i="16"/>
  <c r="E252" i="16"/>
  <c r="D252" i="16"/>
  <c r="C252" i="16"/>
  <c r="A252" i="16"/>
  <c r="E251" i="16"/>
  <c r="D251" i="16"/>
  <c r="C251" i="16"/>
  <c r="A251" i="16"/>
  <c r="E250" i="16"/>
  <c r="D250" i="16"/>
  <c r="C250" i="16"/>
  <c r="A250" i="16"/>
  <c r="E249" i="16"/>
  <c r="D249" i="16"/>
  <c r="C249" i="16"/>
  <c r="A249" i="16"/>
  <c r="E248" i="16"/>
  <c r="D248" i="16"/>
  <c r="C248" i="16"/>
  <c r="A248" i="16"/>
  <c r="E246" i="16"/>
  <c r="D246" i="16"/>
  <c r="C246" i="16"/>
  <c r="A246" i="16"/>
  <c r="E245" i="16"/>
  <c r="D245" i="16"/>
  <c r="C245" i="16"/>
  <c r="A245" i="16"/>
  <c r="E244" i="16"/>
  <c r="D244" i="16"/>
  <c r="C244" i="16"/>
  <c r="A244" i="16"/>
  <c r="E243" i="16"/>
  <c r="D243" i="16"/>
  <c r="C243" i="16"/>
  <c r="A243" i="16"/>
  <c r="E242" i="16"/>
  <c r="D242" i="16"/>
  <c r="C242" i="16"/>
  <c r="A242" i="16"/>
  <c r="E241" i="16"/>
  <c r="D241" i="16"/>
  <c r="C241" i="16"/>
  <c r="A241" i="16"/>
  <c r="F239" i="16"/>
  <c r="E239" i="16"/>
  <c r="D239" i="16"/>
  <c r="C239" i="16"/>
  <c r="A239" i="16"/>
  <c r="F238" i="16"/>
  <c r="E238" i="16"/>
  <c r="D238" i="16"/>
  <c r="C238" i="16"/>
  <c r="A238" i="16"/>
  <c r="F237" i="16"/>
  <c r="E237" i="16"/>
  <c r="D237" i="16"/>
  <c r="C237" i="16"/>
  <c r="A237" i="16"/>
  <c r="F236" i="16"/>
  <c r="E236" i="16"/>
  <c r="D236" i="16"/>
  <c r="C236" i="16"/>
  <c r="A236" i="16"/>
  <c r="F235" i="16"/>
  <c r="E235" i="16"/>
  <c r="D235" i="16"/>
  <c r="C235" i="16"/>
  <c r="A235" i="16"/>
  <c r="F234" i="16"/>
  <c r="E234" i="16"/>
  <c r="D234" i="16"/>
  <c r="C234" i="16"/>
  <c r="A234" i="16"/>
  <c r="E232" i="16"/>
  <c r="D232" i="16"/>
  <c r="C232" i="16"/>
  <c r="A232" i="16"/>
  <c r="E231" i="16"/>
  <c r="D231" i="16"/>
  <c r="C231" i="16"/>
  <c r="A231" i="16"/>
  <c r="E230" i="16"/>
  <c r="D230" i="16"/>
  <c r="C230" i="16"/>
  <c r="A230" i="16"/>
  <c r="E229" i="16"/>
  <c r="D229" i="16"/>
  <c r="C229" i="16"/>
  <c r="A229" i="16"/>
  <c r="G228" i="16"/>
  <c r="F228" i="16"/>
  <c r="E228" i="16"/>
  <c r="D228" i="16"/>
  <c r="C228" i="16"/>
  <c r="A228" i="16"/>
  <c r="G227" i="16"/>
  <c r="F227" i="16"/>
  <c r="E227" i="16"/>
  <c r="D227" i="16"/>
  <c r="C227" i="16"/>
  <c r="A227" i="16"/>
  <c r="F226" i="16"/>
  <c r="E226" i="16"/>
  <c r="D226" i="16"/>
  <c r="C226" i="16"/>
  <c r="A226" i="16"/>
  <c r="G225" i="16"/>
  <c r="E225" i="16"/>
  <c r="D225" i="16"/>
  <c r="C225" i="16"/>
  <c r="A225" i="16"/>
  <c r="E224" i="16"/>
  <c r="D224" i="16"/>
  <c r="C224" i="16"/>
  <c r="A224" i="16"/>
  <c r="E223" i="16"/>
  <c r="D223" i="16"/>
  <c r="C223" i="16"/>
  <c r="A223" i="16"/>
  <c r="E222" i="16"/>
  <c r="D222" i="16"/>
  <c r="C222" i="16"/>
  <c r="A222" i="16"/>
  <c r="E221" i="16"/>
  <c r="D221" i="16"/>
  <c r="C221" i="16"/>
  <c r="A221" i="16"/>
  <c r="E220" i="16"/>
  <c r="D220" i="16"/>
  <c r="C220" i="16"/>
  <c r="A220" i="16"/>
  <c r="E219" i="16"/>
  <c r="D219" i="16"/>
  <c r="C219" i="16"/>
  <c r="A219" i="16"/>
  <c r="E218" i="16"/>
  <c r="D218" i="16"/>
  <c r="C218" i="16"/>
  <c r="A218" i="16"/>
  <c r="E217" i="16"/>
  <c r="D217" i="16"/>
  <c r="C217" i="16"/>
  <c r="A217" i="16"/>
  <c r="E216" i="16"/>
  <c r="D216" i="16"/>
  <c r="C216" i="16"/>
  <c r="A216" i="16"/>
  <c r="E215" i="16"/>
  <c r="D215" i="16"/>
  <c r="C215" i="16"/>
  <c r="A215" i="16"/>
  <c r="E214" i="16"/>
  <c r="D214" i="16"/>
  <c r="C214" i="16"/>
  <c r="A214" i="16"/>
  <c r="E213" i="16"/>
  <c r="D213" i="16"/>
  <c r="C213" i="16"/>
  <c r="A213" i="16"/>
  <c r="G212" i="16"/>
  <c r="E212" i="16"/>
  <c r="D212" i="16"/>
  <c r="C212" i="16"/>
  <c r="A212" i="16"/>
  <c r="E210" i="16"/>
  <c r="D210" i="16"/>
  <c r="C210" i="16"/>
  <c r="A210" i="16"/>
  <c r="E209" i="16"/>
  <c r="D209" i="16"/>
  <c r="C209" i="16"/>
  <c r="A209" i="16"/>
  <c r="G208" i="16"/>
  <c r="F208" i="16"/>
  <c r="E208" i="16"/>
  <c r="D208" i="16"/>
  <c r="C208" i="16"/>
  <c r="A208" i="16"/>
  <c r="G207" i="16"/>
  <c r="F207" i="16"/>
  <c r="E207" i="16"/>
  <c r="D207" i="16"/>
  <c r="C207" i="16"/>
  <c r="A207" i="16"/>
  <c r="G206" i="16"/>
  <c r="F206" i="16"/>
  <c r="E206" i="16"/>
  <c r="D206" i="16"/>
  <c r="C206" i="16"/>
  <c r="A206" i="16"/>
  <c r="F205" i="16"/>
  <c r="E205" i="16"/>
  <c r="D205" i="16"/>
  <c r="C205" i="16"/>
  <c r="A205" i="16"/>
  <c r="G204" i="16"/>
  <c r="F204" i="16"/>
  <c r="E204" i="16"/>
  <c r="D204" i="16"/>
  <c r="C204" i="16"/>
  <c r="A204" i="16"/>
  <c r="E203" i="16"/>
  <c r="D203" i="16"/>
  <c r="C203" i="16"/>
  <c r="A203" i="16"/>
  <c r="G201" i="16"/>
  <c r="F201" i="16"/>
  <c r="E201" i="16"/>
  <c r="D201" i="16"/>
  <c r="C201" i="16"/>
  <c r="A201" i="16"/>
  <c r="G200" i="16"/>
  <c r="F200" i="16"/>
  <c r="E200" i="16"/>
  <c r="D200" i="16"/>
  <c r="C200" i="16"/>
  <c r="A200" i="16"/>
  <c r="G199" i="16"/>
  <c r="F199" i="16"/>
  <c r="E199" i="16"/>
  <c r="D199" i="16"/>
  <c r="C199" i="16"/>
  <c r="A199" i="16"/>
  <c r="G198" i="16"/>
  <c r="F198" i="16"/>
  <c r="E198" i="16"/>
  <c r="D198" i="16"/>
  <c r="C198" i="16"/>
  <c r="A198" i="16"/>
  <c r="G197" i="16"/>
  <c r="F197" i="16"/>
  <c r="E197" i="16"/>
  <c r="D197" i="16"/>
  <c r="C197" i="16"/>
  <c r="A197" i="16"/>
  <c r="G196" i="16"/>
  <c r="F196" i="16"/>
  <c r="E196" i="16"/>
  <c r="D196" i="16"/>
  <c r="C196" i="16"/>
  <c r="A196" i="16"/>
  <c r="G195" i="16"/>
  <c r="F195" i="16"/>
  <c r="E195" i="16"/>
  <c r="D195" i="16"/>
  <c r="C195" i="16"/>
  <c r="A195" i="16"/>
  <c r="G194" i="16"/>
  <c r="F194" i="16"/>
  <c r="E194" i="16"/>
  <c r="D194" i="16"/>
  <c r="C194" i="16"/>
  <c r="A194" i="16"/>
  <c r="G192" i="16"/>
  <c r="E192" i="16"/>
  <c r="D192" i="16"/>
  <c r="C192" i="16"/>
  <c r="A192" i="16"/>
  <c r="G191" i="16"/>
  <c r="F191" i="16"/>
  <c r="E191" i="16"/>
  <c r="D191" i="16"/>
  <c r="C191" i="16"/>
  <c r="A191" i="16"/>
  <c r="F190" i="16"/>
  <c r="E190" i="16"/>
  <c r="D190" i="16"/>
  <c r="C190" i="16"/>
  <c r="A190" i="16"/>
  <c r="G189" i="16"/>
  <c r="F189" i="16"/>
  <c r="E189" i="16"/>
  <c r="D189" i="16"/>
  <c r="C189" i="16"/>
  <c r="A189" i="16"/>
  <c r="F188" i="16"/>
  <c r="E188" i="16"/>
  <c r="D188" i="16"/>
  <c r="C188" i="16"/>
  <c r="A188" i="16"/>
  <c r="G187" i="16"/>
  <c r="F187" i="16"/>
  <c r="E187" i="16"/>
  <c r="D187" i="16"/>
  <c r="C187" i="16"/>
  <c r="A187" i="16"/>
  <c r="G186" i="16"/>
  <c r="F186" i="16"/>
  <c r="E186" i="16"/>
  <c r="D186" i="16"/>
  <c r="C186" i="16"/>
  <c r="A186" i="16"/>
  <c r="F185" i="16"/>
  <c r="E185" i="16"/>
  <c r="D185" i="16"/>
  <c r="C185" i="16"/>
  <c r="A185" i="16"/>
  <c r="G184" i="16"/>
  <c r="F184" i="16"/>
  <c r="E184" i="16"/>
  <c r="D184" i="16"/>
  <c r="C184" i="16"/>
  <c r="A184" i="16"/>
  <c r="F182" i="16"/>
  <c r="E182" i="16"/>
  <c r="D182" i="16"/>
  <c r="C182" i="16"/>
  <c r="A182" i="16"/>
  <c r="G181" i="16"/>
  <c r="F181" i="16"/>
  <c r="E181" i="16"/>
  <c r="D181" i="16"/>
  <c r="C181" i="16"/>
  <c r="A181" i="16"/>
  <c r="F180" i="16"/>
  <c r="E180" i="16"/>
  <c r="D180" i="16"/>
  <c r="C180" i="16"/>
  <c r="A180" i="16"/>
  <c r="F179" i="16"/>
  <c r="E179" i="16"/>
  <c r="D179" i="16"/>
  <c r="C179" i="16"/>
  <c r="A179" i="16"/>
  <c r="G178" i="16"/>
  <c r="F178" i="16"/>
  <c r="E178" i="16"/>
  <c r="D178" i="16"/>
  <c r="C178" i="16"/>
  <c r="A178" i="16"/>
  <c r="G177" i="16"/>
  <c r="F177" i="16"/>
  <c r="E177" i="16"/>
  <c r="D177" i="16"/>
  <c r="C177" i="16"/>
  <c r="A177" i="16"/>
  <c r="G176" i="16"/>
  <c r="F176" i="16"/>
  <c r="E176" i="16"/>
  <c r="D176" i="16"/>
  <c r="C176" i="16"/>
  <c r="A176" i="16"/>
  <c r="F175" i="16"/>
  <c r="E175" i="16"/>
  <c r="D175" i="16"/>
  <c r="C175" i="16"/>
  <c r="A175" i="16"/>
  <c r="G174" i="16"/>
  <c r="F174" i="16"/>
  <c r="E174" i="16"/>
  <c r="D174" i="16"/>
  <c r="C174" i="16"/>
  <c r="A174" i="16"/>
  <c r="G173" i="16"/>
  <c r="F173" i="16"/>
  <c r="E173" i="16"/>
  <c r="D173" i="16"/>
  <c r="C173" i="16"/>
  <c r="A173" i="16"/>
  <c r="F172" i="16"/>
  <c r="E172" i="16"/>
  <c r="D172" i="16"/>
  <c r="C172" i="16"/>
  <c r="A172" i="16"/>
  <c r="F171" i="16"/>
  <c r="E171" i="16"/>
  <c r="D171" i="16"/>
  <c r="C171" i="16"/>
  <c r="A171" i="16"/>
  <c r="G170" i="16"/>
  <c r="F170" i="16"/>
  <c r="E170" i="16"/>
  <c r="D170" i="16"/>
  <c r="C170" i="16"/>
  <c r="A170" i="16"/>
  <c r="G169" i="16"/>
  <c r="F169" i="16"/>
  <c r="E169" i="16"/>
  <c r="D169" i="16"/>
  <c r="C169" i="16"/>
  <c r="A169" i="16"/>
  <c r="G168" i="16"/>
  <c r="F168" i="16"/>
  <c r="E168" i="16"/>
  <c r="D168" i="16"/>
  <c r="C168" i="16"/>
  <c r="A168" i="16"/>
  <c r="G167" i="16"/>
  <c r="F167" i="16"/>
  <c r="E167" i="16"/>
  <c r="D167" i="16"/>
  <c r="C167" i="16"/>
  <c r="A167" i="16"/>
  <c r="G166" i="16"/>
  <c r="F166" i="16"/>
  <c r="E166" i="16"/>
  <c r="D166" i="16"/>
  <c r="C166" i="16"/>
  <c r="A166" i="16"/>
  <c r="F165" i="16"/>
  <c r="E165" i="16"/>
  <c r="D165" i="16"/>
  <c r="C165" i="16"/>
  <c r="A165" i="16"/>
  <c r="G164" i="16"/>
  <c r="F164" i="16"/>
  <c r="E164" i="16"/>
  <c r="D164" i="16"/>
  <c r="C164" i="16"/>
  <c r="A164" i="16"/>
  <c r="F163" i="16"/>
  <c r="E163" i="16"/>
  <c r="D163" i="16"/>
  <c r="C163" i="16"/>
  <c r="A163" i="16"/>
  <c r="F162" i="16"/>
  <c r="E162" i="16"/>
  <c r="D162" i="16"/>
  <c r="C162" i="16"/>
  <c r="A162" i="16"/>
  <c r="G161" i="16"/>
  <c r="F161" i="16"/>
  <c r="E161" i="16"/>
  <c r="D161" i="16"/>
  <c r="C161" i="16"/>
  <c r="A161" i="16"/>
  <c r="G160" i="16"/>
  <c r="F160" i="16"/>
  <c r="E160" i="16"/>
  <c r="D160" i="16"/>
  <c r="C160" i="16"/>
  <c r="A160" i="16"/>
  <c r="G158" i="16"/>
  <c r="F158" i="16"/>
  <c r="E158" i="16"/>
  <c r="D158" i="16"/>
  <c r="C158" i="16"/>
  <c r="A158" i="16"/>
  <c r="F157" i="16"/>
  <c r="E157" i="16"/>
  <c r="D157" i="16"/>
  <c r="C157" i="16"/>
  <c r="A157" i="16"/>
  <c r="G156" i="16"/>
  <c r="F156" i="16"/>
  <c r="E156" i="16"/>
  <c r="D156" i="16"/>
  <c r="C156" i="16"/>
  <c r="A156" i="16"/>
  <c r="G155" i="16"/>
  <c r="F155" i="16"/>
  <c r="E155" i="16"/>
  <c r="D155" i="16"/>
  <c r="C155" i="16"/>
  <c r="A155" i="16"/>
  <c r="G154" i="16"/>
  <c r="F154" i="16"/>
  <c r="E154" i="16"/>
  <c r="D154" i="16"/>
  <c r="C154" i="16"/>
  <c r="A154" i="16"/>
  <c r="G153" i="16"/>
  <c r="F153" i="16"/>
  <c r="E153" i="16"/>
  <c r="D153" i="16"/>
  <c r="C153" i="16"/>
  <c r="A153" i="16"/>
  <c r="G152" i="16"/>
  <c r="F152" i="16"/>
  <c r="E152" i="16"/>
  <c r="D152" i="16"/>
  <c r="C152" i="16"/>
  <c r="A152" i="16"/>
  <c r="G151" i="16"/>
  <c r="F151" i="16"/>
  <c r="E151" i="16"/>
  <c r="D151" i="16"/>
  <c r="C151" i="16"/>
  <c r="A151" i="16"/>
  <c r="G150" i="16"/>
  <c r="F150" i="16"/>
  <c r="E150" i="16"/>
  <c r="D150" i="16"/>
  <c r="C150" i="16"/>
  <c r="A150" i="16"/>
  <c r="G149" i="16"/>
  <c r="F149" i="16"/>
  <c r="E149" i="16"/>
  <c r="D149" i="16"/>
  <c r="C149" i="16"/>
  <c r="A149" i="16"/>
  <c r="G148" i="16"/>
  <c r="F148" i="16"/>
  <c r="E148" i="16"/>
  <c r="D148" i="16"/>
  <c r="C148" i="16"/>
  <c r="A148" i="16"/>
  <c r="G147" i="16"/>
  <c r="F147" i="16"/>
  <c r="E147" i="16"/>
  <c r="D147" i="16"/>
  <c r="C147" i="16"/>
  <c r="A147" i="16"/>
  <c r="G146" i="16"/>
  <c r="F146" i="16"/>
  <c r="E146" i="16"/>
  <c r="D146" i="16"/>
  <c r="C146" i="16"/>
  <c r="A146" i="16"/>
  <c r="G143" i="16"/>
  <c r="F143" i="16"/>
  <c r="E143" i="16"/>
  <c r="D143" i="16"/>
  <c r="C143" i="16"/>
  <c r="A143" i="16"/>
  <c r="F142" i="16"/>
  <c r="E142" i="16"/>
  <c r="D142" i="16"/>
  <c r="C142" i="16"/>
  <c r="A142" i="16"/>
  <c r="F141" i="16"/>
  <c r="E141" i="16"/>
  <c r="D141" i="16"/>
  <c r="C141" i="16"/>
  <c r="A141" i="16"/>
  <c r="F140" i="16"/>
  <c r="E140" i="16"/>
  <c r="D140" i="16"/>
  <c r="C140" i="16"/>
  <c r="A140" i="16"/>
  <c r="F139" i="16"/>
  <c r="E139" i="16"/>
  <c r="D139" i="16"/>
  <c r="C139" i="16"/>
  <c r="A139" i="16"/>
  <c r="F138" i="16"/>
  <c r="E138" i="16"/>
  <c r="D138" i="16"/>
  <c r="C138" i="16"/>
  <c r="A138" i="16"/>
  <c r="F137" i="16"/>
  <c r="E137" i="16"/>
  <c r="D137" i="16"/>
  <c r="C137" i="16"/>
  <c r="A137" i="16"/>
  <c r="F135" i="16"/>
  <c r="E135" i="16"/>
  <c r="D135" i="16"/>
  <c r="C135" i="16"/>
  <c r="A135" i="16"/>
  <c r="F134" i="16"/>
  <c r="E134" i="16"/>
  <c r="D134" i="16"/>
  <c r="C134" i="16"/>
  <c r="A134" i="16"/>
  <c r="F133" i="16"/>
  <c r="E133" i="16"/>
  <c r="D133" i="16"/>
  <c r="C133" i="16"/>
  <c r="A133" i="16"/>
  <c r="F132" i="16"/>
  <c r="E132" i="16"/>
  <c r="D132" i="16"/>
  <c r="C132" i="16"/>
  <c r="A132" i="16"/>
  <c r="F131" i="16"/>
  <c r="E131" i="16"/>
  <c r="D131" i="16"/>
  <c r="C131" i="16"/>
  <c r="A131" i="16"/>
  <c r="F130" i="16"/>
  <c r="E130" i="16"/>
  <c r="D130" i="16"/>
  <c r="C130" i="16"/>
  <c r="A130" i="16"/>
  <c r="F129" i="16"/>
  <c r="E129" i="16"/>
  <c r="D129" i="16"/>
  <c r="C129" i="16"/>
  <c r="A129" i="16"/>
  <c r="F128" i="16"/>
  <c r="E128" i="16"/>
  <c r="D128" i="16"/>
  <c r="C128" i="16"/>
  <c r="A128" i="16"/>
  <c r="F127" i="16"/>
  <c r="E127" i="16"/>
  <c r="D127" i="16"/>
  <c r="C127" i="16"/>
  <c r="A127" i="16"/>
  <c r="F126" i="16"/>
  <c r="E126" i="16"/>
  <c r="D126" i="16"/>
  <c r="C126" i="16"/>
  <c r="A126" i="16"/>
  <c r="F125" i="16"/>
  <c r="E125" i="16"/>
  <c r="D125" i="16"/>
  <c r="C125" i="16"/>
  <c r="A125" i="16"/>
  <c r="F124" i="16"/>
  <c r="E124" i="16"/>
  <c r="D124" i="16"/>
  <c r="C124" i="16"/>
  <c r="A124" i="16"/>
  <c r="F123" i="16"/>
  <c r="E123" i="16"/>
  <c r="D123" i="16"/>
  <c r="C123" i="16"/>
  <c r="A123" i="16"/>
  <c r="F122" i="16"/>
  <c r="E122" i="16"/>
  <c r="D122" i="16"/>
  <c r="C122" i="16"/>
  <c r="A122" i="16"/>
  <c r="F120" i="16"/>
  <c r="E120" i="16"/>
  <c r="D120" i="16"/>
  <c r="C120" i="16"/>
  <c r="A120" i="16"/>
  <c r="F119" i="16"/>
  <c r="E119" i="16"/>
  <c r="D119" i="16"/>
  <c r="C119" i="16"/>
  <c r="A119" i="16"/>
  <c r="F118" i="16"/>
  <c r="E118" i="16"/>
  <c r="D118" i="16"/>
  <c r="C118" i="16"/>
  <c r="A118" i="16"/>
  <c r="F117" i="16"/>
  <c r="E117" i="16"/>
  <c r="D117" i="16"/>
  <c r="C117" i="16"/>
  <c r="A117" i="16"/>
  <c r="F116" i="16"/>
  <c r="E116" i="16"/>
  <c r="D116" i="16"/>
  <c r="C116" i="16"/>
  <c r="A116" i="16"/>
  <c r="F115" i="16"/>
  <c r="E115" i="16"/>
  <c r="D115" i="16"/>
  <c r="C115" i="16"/>
  <c r="A115" i="16"/>
  <c r="F114" i="16"/>
  <c r="E114" i="16"/>
  <c r="D114" i="16"/>
  <c r="C114" i="16"/>
  <c r="A114" i="16"/>
  <c r="F113" i="16"/>
  <c r="E113" i="16"/>
  <c r="D113" i="16"/>
  <c r="C113" i="16"/>
  <c r="A113" i="16"/>
  <c r="F112" i="16"/>
  <c r="E112" i="16"/>
  <c r="D112" i="16"/>
  <c r="C112" i="16"/>
  <c r="A112" i="16"/>
  <c r="F111" i="16"/>
  <c r="E111" i="16"/>
  <c r="D111" i="16"/>
  <c r="C111" i="16"/>
  <c r="A111" i="16"/>
  <c r="G110" i="16"/>
  <c r="F110" i="16"/>
  <c r="E110" i="16"/>
  <c r="D110" i="16"/>
  <c r="C110" i="16"/>
  <c r="A110" i="16"/>
  <c r="G109" i="16"/>
  <c r="F109" i="16"/>
  <c r="E109" i="16"/>
  <c r="D109" i="16"/>
  <c r="C109" i="16"/>
  <c r="A109" i="16"/>
  <c r="G108" i="16"/>
  <c r="F108" i="16"/>
  <c r="E108" i="16"/>
  <c r="D108" i="16"/>
  <c r="C108" i="16"/>
  <c r="A108" i="16"/>
  <c r="G107" i="16"/>
  <c r="F107" i="16"/>
  <c r="E107" i="16"/>
  <c r="D107" i="16"/>
  <c r="C107" i="16"/>
  <c r="A107" i="16"/>
  <c r="G106" i="16"/>
  <c r="F106" i="16"/>
  <c r="E106" i="16"/>
  <c r="D106" i="16"/>
  <c r="C106" i="16"/>
  <c r="A106" i="16"/>
  <c r="G105" i="16"/>
  <c r="F105" i="16"/>
  <c r="E105" i="16"/>
  <c r="D105" i="16"/>
  <c r="C105" i="16"/>
  <c r="A105" i="16"/>
  <c r="G104" i="16"/>
  <c r="F104" i="16"/>
  <c r="E104" i="16"/>
  <c r="D104" i="16"/>
  <c r="C104" i="16"/>
  <c r="A104" i="16"/>
  <c r="G103" i="16"/>
  <c r="F103" i="16"/>
  <c r="E103" i="16"/>
  <c r="D103" i="16"/>
  <c r="C103" i="16"/>
  <c r="A103" i="16"/>
  <c r="G102" i="16"/>
  <c r="F102" i="16"/>
  <c r="E102" i="16"/>
  <c r="D102" i="16"/>
  <c r="C102" i="16"/>
  <c r="A102" i="16"/>
  <c r="G101" i="16"/>
  <c r="F101" i="16"/>
  <c r="E101" i="16"/>
  <c r="D101" i="16"/>
  <c r="C101" i="16"/>
  <c r="A101" i="16"/>
  <c r="G100" i="16"/>
  <c r="F100" i="16"/>
  <c r="E100" i="16"/>
  <c r="D100" i="16"/>
  <c r="C100" i="16"/>
  <c r="A100" i="16"/>
  <c r="G99" i="16"/>
  <c r="F99" i="16"/>
  <c r="E99" i="16"/>
  <c r="D99" i="16"/>
  <c r="C99" i="16"/>
  <c r="A99" i="16"/>
  <c r="G98" i="16"/>
  <c r="F98" i="16"/>
  <c r="E98" i="16"/>
  <c r="D98" i="16"/>
  <c r="C98" i="16"/>
  <c r="A98" i="16"/>
  <c r="G97" i="16"/>
  <c r="F97" i="16"/>
  <c r="E97" i="16"/>
  <c r="D97" i="16"/>
  <c r="C97" i="16"/>
  <c r="A97" i="16"/>
  <c r="G96" i="16"/>
  <c r="F96" i="16"/>
  <c r="E96" i="16"/>
  <c r="D96" i="16"/>
  <c r="C96" i="16"/>
  <c r="A96" i="16"/>
  <c r="G95" i="16"/>
  <c r="F95" i="16"/>
  <c r="E95" i="16"/>
  <c r="D95" i="16"/>
  <c r="C95" i="16"/>
  <c r="A95" i="16"/>
  <c r="G94" i="16"/>
  <c r="F94" i="16"/>
  <c r="E94" i="16"/>
  <c r="D94" i="16"/>
  <c r="C94" i="16"/>
  <c r="A94" i="16"/>
  <c r="G92" i="16"/>
  <c r="F92" i="16"/>
  <c r="E92" i="16"/>
  <c r="D92" i="16"/>
  <c r="C92" i="16"/>
  <c r="A92" i="16"/>
  <c r="G91" i="16"/>
  <c r="F91" i="16"/>
  <c r="E91" i="16"/>
  <c r="D91" i="16"/>
  <c r="C91" i="16"/>
  <c r="A91" i="16"/>
  <c r="G90" i="16"/>
  <c r="F90" i="16"/>
  <c r="E90" i="16"/>
  <c r="D90" i="16"/>
  <c r="C90" i="16"/>
  <c r="A90" i="16"/>
  <c r="G89" i="16"/>
  <c r="F89" i="16"/>
  <c r="E89" i="16"/>
  <c r="D89" i="16"/>
  <c r="C89" i="16"/>
  <c r="A89" i="16"/>
  <c r="F88" i="16"/>
  <c r="E88" i="16"/>
  <c r="D88" i="16"/>
  <c r="C88" i="16"/>
  <c r="A88" i="16"/>
  <c r="G87" i="16"/>
  <c r="F87" i="16"/>
  <c r="E87" i="16"/>
  <c r="D87" i="16"/>
  <c r="C87" i="16"/>
  <c r="A87" i="16"/>
  <c r="G86" i="16"/>
  <c r="F86" i="16"/>
  <c r="E86" i="16"/>
  <c r="D86" i="16"/>
  <c r="C86" i="16"/>
  <c r="A86" i="16"/>
  <c r="E85" i="16"/>
  <c r="D85" i="16"/>
  <c r="C85" i="16"/>
  <c r="A85" i="16"/>
  <c r="G84" i="16"/>
  <c r="F84" i="16"/>
  <c r="E84" i="16"/>
  <c r="D84" i="16"/>
  <c r="C84" i="16"/>
  <c r="A84" i="16"/>
  <c r="F82" i="16"/>
  <c r="E82" i="16"/>
  <c r="D82" i="16"/>
  <c r="C82" i="16"/>
  <c r="A82" i="16"/>
  <c r="G81" i="16"/>
  <c r="F81" i="16"/>
  <c r="E81" i="16"/>
  <c r="D81" i="16"/>
  <c r="C81" i="16"/>
  <c r="A81" i="16"/>
  <c r="G80" i="16"/>
  <c r="F80" i="16"/>
  <c r="E80" i="16"/>
  <c r="D80" i="16"/>
  <c r="C80" i="16"/>
  <c r="A80" i="16"/>
  <c r="G79" i="16"/>
  <c r="F79" i="16"/>
  <c r="E79" i="16"/>
  <c r="D79" i="16"/>
  <c r="C79" i="16"/>
  <c r="A79" i="16"/>
  <c r="E78" i="16"/>
  <c r="D78" i="16"/>
  <c r="C78" i="16"/>
  <c r="A78" i="16"/>
  <c r="G77" i="16"/>
  <c r="F77" i="16"/>
  <c r="E77" i="16"/>
  <c r="D77" i="16"/>
  <c r="C77" i="16"/>
  <c r="A77" i="16"/>
  <c r="F76" i="16"/>
  <c r="E76" i="16"/>
  <c r="D76" i="16"/>
  <c r="C76" i="16"/>
  <c r="A76" i="16"/>
  <c r="G75" i="16"/>
  <c r="F75" i="16"/>
  <c r="E75" i="16"/>
  <c r="D75" i="16"/>
  <c r="C75" i="16"/>
  <c r="A75" i="16"/>
  <c r="G74" i="16"/>
  <c r="F74" i="16"/>
  <c r="E74" i="16"/>
  <c r="D74" i="16"/>
  <c r="C74" i="16"/>
  <c r="A74" i="16"/>
  <c r="G73" i="16"/>
  <c r="F73" i="16"/>
  <c r="E73" i="16"/>
  <c r="D73" i="16"/>
  <c r="C73" i="16"/>
  <c r="A73" i="16"/>
  <c r="G72" i="16"/>
  <c r="F72" i="16"/>
  <c r="E72" i="16"/>
  <c r="D72" i="16"/>
  <c r="C72" i="16"/>
  <c r="A72" i="16"/>
  <c r="F71" i="16"/>
  <c r="E71" i="16"/>
  <c r="D71" i="16"/>
  <c r="C71" i="16"/>
  <c r="A71" i="16"/>
  <c r="G70" i="16"/>
  <c r="F70" i="16"/>
  <c r="E70" i="16"/>
  <c r="D70" i="16"/>
  <c r="C70" i="16"/>
  <c r="A70" i="16"/>
  <c r="F69" i="16"/>
  <c r="E69" i="16"/>
  <c r="D69" i="16"/>
  <c r="C69" i="16"/>
  <c r="A69" i="16"/>
  <c r="F68" i="16"/>
  <c r="E68" i="16"/>
  <c r="D68" i="16"/>
  <c r="C68" i="16"/>
  <c r="A68" i="16"/>
  <c r="G67" i="16"/>
  <c r="F67" i="16"/>
  <c r="E67" i="16"/>
  <c r="D67" i="16"/>
  <c r="C67" i="16"/>
  <c r="A67" i="16"/>
  <c r="G64" i="16"/>
  <c r="F64" i="16"/>
  <c r="E64" i="16"/>
  <c r="D64" i="16"/>
  <c r="C64" i="16"/>
  <c r="A64" i="16"/>
  <c r="F63" i="16"/>
  <c r="E63" i="16"/>
  <c r="D63" i="16"/>
  <c r="C63" i="16"/>
  <c r="A63" i="16"/>
  <c r="F62" i="16"/>
  <c r="E62" i="16"/>
  <c r="D62" i="16"/>
  <c r="C62" i="16"/>
  <c r="A62" i="16"/>
  <c r="F61" i="16"/>
  <c r="E61" i="16"/>
  <c r="D61" i="16"/>
  <c r="C61" i="16"/>
  <c r="A61" i="16"/>
  <c r="G60" i="16"/>
  <c r="F60" i="16"/>
  <c r="E60" i="16"/>
  <c r="D60" i="16"/>
  <c r="C60" i="16"/>
  <c r="A60" i="16"/>
  <c r="G59" i="16"/>
  <c r="F59" i="16"/>
  <c r="E59" i="16"/>
  <c r="D59" i="16"/>
  <c r="C59" i="16"/>
  <c r="A59" i="16"/>
  <c r="F58" i="16"/>
  <c r="E58" i="16"/>
  <c r="D58" i="16"/>
  <c r="C58" i="16"/>
  <c r="A58" i="16"/>
  <c r="G57" i="16"/>
  <c r="F57" i="16"/>
  <c r="E57" i="16"/>
  <c r="D57" i="16"/>
  <c r="C57" i="16"/>
  <c r="A57" i="16"/>
  <c r="F56" i="16"/>
  <c r="E56" i="16"/>
  <c r="D56" i="16"/>
  <c r="C56" i="16"/>
  <c r="A56" i="16"/>
  <c r="F55" i="16"/>
  <c r="E55" i="16"/>
  <c r="D55" i="16"/>
  <c r="C55" i="16"/>
  <c r="A55" i="16"/>
  <c r="G54" i="16"/>
  <c r="F54" i="16"/>
  <c r="E54" i="16"/>
  <c r="D54" i="16"/>
  <c r="C54" i="16"/>
  <c r="A54" i="16"/>
  <c r="F53" i="16"/>
  <c r="E53" i="16"/>
  <c r="D53" i="16"/>
  <c r="C53" i="16"/>
  <c r="A53" i="16"/>
  <c r="G52" i="16"/>
  <c r="F52" i="16"/>
  <c r="E52" i="16"/>
  <c r="D52" i="16"/>
  <c r="C52" i="16"/>
  <c r="A52" i="16"/>
  <c r="G51" i="16"/>
  <c r="F51" i="16"/>
  <c r="E51" i="16"/>
  <c r="D51" i="16"/>
  <c r="C51" i="16"/>
  <c r="A51" i="16"/>
  <c r="F50" i="16"/>
  <c r="E50" i="16"/>
  <c r="D50" i="16"/>
  <c r="C50" i="16"/>
  <c r="A50" i="16"/>
  <c r="F49" i="16"/>
  <c r="E49" i="16"/>
  <c r="D49" i="16"/>
  <c r="C49" i="16"/>
  <c r="A49" i="16"/>
  <c r="G48" i="16"/>
  <c r="F48" i="16"/>
  <c r="E48" i="16"/>
  <c r="D48" i="16"/>
  <c r="C48" i="16"/>
  <c r="A48" i="16"/>
  <c r="G47" i="16"/>
  <c r="F47" i="16"/>
  <c r="E47" i="16"/>
  <c r="D47" i="16"/>
  <c r="C47" i="16"/>
  <c r="A47" i="16"/>
  <c r="G46" i="16"/>
  <c r="F46" i="16"/>
  <c r="E46" i="16"/>
  <c r="D46" i="16"/>
  <c r="C46" i="16"/>
  <c r="A46" i="16"/>
  <c r="F45" i="16"/>
  <c r="E45" i="16"/>
  <c r="D45" i="16"/>
  <c r="C45" i="16"/>
  <c r="A45" i="16"/>
  <c r="G44" i="16"/>
  <c r="F44" i="16"/>
  <c r="E44" i="16"/>
  <c r="D44" i="16"/>
  <c r="C44" i="16"/>
  <c r="A44" i="16"/>
  <c r="G43" i="16"/>
  <c r="F43" i="16"/>
  <c r="E43" i="16"/>
  <c r="D43" i="16"/>
  <c r="C43" i="16"/>
  <c r="A43" i="16"/>
  <c r="F42" i="16"/>
  <c r="E42" i="16"/>
  <c r="D42" i="16"/>
  <c r="C42" i="16"/>
  <c r="A42" i="16"/>
  <c r="F41" i="16"/>
  <c r="E41" i="16"/>
  <c r="D41" i="16"/>
  <c r="C41" i="16"/>
  <c r="A41" i="16"/>
  <c r="F40" i="16"/>
  <c r="E40" i="16"/>
  <c r="D40" i="16"/>
  <c r="C40" i="16"/>
  <c r="A40" i="16"/>
  <c r="F39" i="16"/>
  <c r="E39" i="16"/>
  <c r="D39" i="16"/>
  <c r="C39" i="16"/>
  <c r="A39" i="16"/>
  <c r="F38" i="16"/>
  <c r="E38" i="16"/>
  <c r="D38" i="16"/>
  <c r="C38" i="16"/>
  <c r="A38" i="16"/>
  <c r="G37" i="16"/>
  <c r="F37" i="16"/>
  <c r="E37" i="16"/>
  <c r="D37" i="16"/>
  <c r="C37" i="16"/>
  <c r="A37" i="16"/>
  <c r="G36" i="16"/>
  <c r="F36" i="16"/>
  <c r="E36" i="16"/>
  <c r="D36" i="16"/>
  <c r="C36" i="16"/>
  <c r="A36" i="16"/>
  <c r="G35" i="16"/>
  <c r="F35" i="16"/>
  <c r="E35" i="16"/>
  <c r="D35" i="16"/>
  <c r="C35" i="16"/>
  <c r="A35" i="16"/>
  <c r="G34" i="16"/>
  <c r="F34" i="16"/>
  <c r="E34" i="16"/>
  <c r="D34" i="16"/>
  <c r="C34" i="16"/>
  <c r="A34" i="16"/>
  <c r="F31" i="16"/>
  <c r="E31" i="16"/>
  <c r="D31" i="16"/>
  <c r="C31" i="16"/>
  <c r="A31" i="16"/>
  <c r="F30" i="16"/>
  <c r="E30" i="16"/>
  <c r="D30" i="16"/>
  <c r="C30" i="16"/>
  <c r="A30" i="16"/>
  <c r="G29" i="16"/>
  <c r="F29" i="16"/>
  <c r="E29" i="16"/>
  <c r="D29" i="16"/>
  <c r="C29" i="16"/>
  <c r="A29" i="16"/>
  <c r="F28" i="16"/>
  <c r="E28" i="16"/>
  <c r="D28" i="16"/>
  <c r="C28" i="16"/>
  <c r="A28" i="16"/>
  <c r="G27" i="16"/>
  <c r="F27" i="16"/>
  <c r="E27" i="16"/>
  <c r="D27" i="16"/>
  <c r="C27" i="16"/>
  <c r="A27" i="16"/>
  <c r="G26" i="16"/>
  <c r="F26" i="16"/>
  <c r="E26" i="16"/>
  <c r="D26" i="16"/>
  <c r="C26" i="16"/>
  <c r="A26" i="16"/>
  <c r="G25" i="16"/>
  <c r="F25" i="16"/>
  <c r="E25" i="16"/>
  <c r="D25" i="16"/>
  <c r="C25" i="16"/>
  <c r="A25" i="16"/>
  <c r="F24" i="16"/>
  <c r="E24" i="16"/>
  <c r="D24" i="16"/>
  <c r="C24" i="16"/>
  <c r="A24" i="16"/>
  <c r="F23" i="16"/>
  <c r="E23" i="16"/>
  <c r="D23" i="16"/>
  <c r="C23" i="16"/>
  <c r="A23" i="16"/>
  <c r="G22" i="16"/>
  <c r="F22" i="16"/>
  <c r="E22" i="16"/>
  <c r="D22" i="16"/>
  <c r="C22" i="16"/>
  <c r="A22" i="16"/>
  <c r="F21" i="16"/>
  <c r="E21" i="16"/>
  <c r="D21" i="16"/>
  <c r="C21" i="16"/>
  <c r="A21" i="16"/>
  <c r="G20" i="16"/>
  <c r="F20" i="16"/>
  <c r="E20" i="16"/>
  <c r="D20" i="16"/>
  <c r="C20" i="16"/>
  <c r="A20" i="16"/>
  <c r="G19" i="16"/>
  <c r="F19" i="16"/>
  <c r="E19" i="16"/>
  <c r="D19" i="16"/>
  <c r="C19" i="16"/>
  <c r="A19" i="16"/>
  <c r="F18" i="16"/>
  <c r="E18" i="16"/>
  <c r="D18" i="16"/>
  <c r="C18" i="16"/>
  <c r="A18" i="16"/>
  <c r="G17" i="16"/>
  <c r="F17" i="16"/>
  <c r="E17" i="16"/>
  <c r="D17" i="16"/>
  <c r="C17" i="16"/>
  <c r="A17" i="16"/>
  <c r="G16" i="16"/>
  <c r="F16" i="16"/>
  <c r="E16" i="16"/>
  <c r="D16" i="16"/>
  <c r="C16" i="16"/>
  <c r="A16" i="16"/>
  <c r="G15" i="16"/>
  <c r="F15" i="16"/>
  <c r="E15" i="16"/>
  <c r="D15" i="16"/>
  <c r="C15" i="16"/>
  <c r="A15" i="16"/>
  <c r="F14" i="16"/>
  <c r="E14" i="16"/>
  <c r="D14" i="16"/>
  <c r="C14" i="16"/>
  <c r="A14" i="16"/>
  <c r="F13" i="16"/>
  <c r="E13" i="16"/>
  <c r="D13" i="16"/>
  <c r="C13" i="16"/>
  <c r="A13" i="16"/>
  <c r="F44" i="15"/>
  <c r="F46" i="15"/>
  <c r="F47" i="15"/>
  <c r="F48" i="15"/>
  <c r="F51" i="15"/>
  <c r="F52" i="15"/>
  <c r="F54" i="15"/>
  <c r="F57" i="15"/>
  <c r="F59" i="15"/>
  <c r="F60" i="15"/>
  <c r="F43" i="15"/>
  <c r="F14" i="15"/>
  <c r="F15" i="15"/>
  <c r="F16" i="15"/>
  <c r="F17" i="15"/>
  <c r="F18" i="15"/>
  <c r="F19" i="15"/>
  <c r="F20" i="15"/>
  <c r="F21" i="15"/>
  <c r="F22" i="15"/>
  <c r="F23" i="15"/>
  <c r="F24" i="15"/>
  <c r="F25" i="15"/>
  <c r="F26" i="15"/>
  <c r="F27" i="15"/>
  <c r="F28" i="15"/>
  <c r="F29" i="15"/>
  <c r="F30" i="15"/>
  <c r="F32" i="15"/>
  <c r="F34" i="15"/>
  <c r="F35" i="15"/>
  <c r="F36" i="15"/>
  <c r="F37" i="15"/>
  <c r="F38" i="15"/>
  <c r="F39" i="15"/>
  <c r="F40" i="15"/>
  <c r="F41" i="15"/>
  <c r="F13" i="15"/>
  <c r="H243" i="16"/>
  <c r="I26" i="13"/>
  <c r="J238" i="16" s="1"/>
  <c r="I238" i="16"/>
  <c r="I25" i="13"/>
  <c r="J237" i="16" s="1"/>
  <c r="I237" i="16"/>
  <c r="I24" i="13"/>
  <c r="J236" i="16" s="1"/>
  <c r="I236" i="16"/>
  <c r="I23" i="13"/>
  <c r="J235" i="16" s="1"/>
  <c r="I235" i="16"/>
  <c r="I182" i="16"/>
  <c r="G179" i="16"/>
  <c r="F24" i="9"/>
  <c r="G172" i="16" s="1"/>
  <c r="G171" i="16"/>
  <c r="G225" i="15"/>
  <c r="G226" i="15" s="1"/>
  <c r="G212" i="15"/>
  <c r="G204" i="15"/>
  <c r="G192" i="15"/>
  <c r="G161" i="15"/>
  <c r="G162" i="15" s="1"/>
  <c r="G163" i="15" s="1"/>
  <c r="G143" i="15"/>
  <c r="G111" i="15"/>
  <c r="G90" i="15"/>
  <c r="G43" i="15"/>
  <c r="G13" i="15"/>
  <c r="A264" i="15"/>
  <c r="A265" i="15"/>
  <c r="A260" i="15"/>
  <c r="A262" i="15"/>
  <c r="A253" i="15"/>
  <c r="A254" i="15"/>
  <c r="A255" i="15"/>
  <c r="A257" i="15"/>
  <c r="A258" i="15"/>
  <c r="A259" i="15"/>
  <c r="A244" i="15"/>
  <c r="A245" i="15"/>
  <c r="A246" i="15"/>
  <c r="A249" i="15"/>
  <c r="A250" i="15"/>
  <c r="A252" i="15"/>
  <c r="A48" i="15"/>
  <c r="A51" i="15"/>
  <c r="A52" i="15"/>
  <c r="A54" i="15"/>
  <c r="A57" i="15"/>
  <c r="A59" i="15"/>
  <c r="A60" i="15"/>
  <c r="A62" i="15"/>
  <c r="A70" i="15"/>
  <c r="A72" i="15"/>
  <c r="A73" i="15"/>
  <c r="A74" i="15"/>
  <c r="A75" i="15"/>
  <c r="A78" i="15"/>
  <c r="A79" i="15"/>
  <c r="A80" i="15"/>
  <c r="A81" i="15"/>
  <c r="A84" i="15"/>
  <c r="A86" i="15"/>
  <c r="A87" i="15"/>
  <c r="A89" i="15"/>
  <c r="A90" i="15"/>
  <c r="A91" i="15"/>
  <c r="A92" i="15"/>
  <c r="A94" i="15"/>
  <c r="A95" i="15"/>
  <c r="A96" i="15"/>
  <c r="A98" i="15"/>
  <c r="A99" i="15"/>
  <c r="A100" i="15"/>
  <c r="A101" i="15"/>
  <c r="A103" i="15"/>
  <c r="A105" i="15"/>
  <c r="A107" i="15"/>
  <c r="A108" i="15"/>
  <c r="A110" i="15"/>
  <c r="A111" i="15"/>
  <c r="A112" i="15"/>
  <c r="A113" i="15"/>
  <c r="A114" i="15"/>
  <c r="A115" i="15"/>
  <c r="A116" i="15"/>
  <c r="A117" i="15"/>
  <c r="A118" i="15"/>
  <c r="A119" i="15"/>
  <c r="A122" i="15"/>
  <c r="A124" i="15"/>
  <c r="A125" i="15"/>
  <c r="A126" i="15"/>
  <c r="A127" i="15"/>
  <c r="A128" i="15"/>
  <c r="A129" i="15"/>
  <c r="A130" i="15"/>
  <c r="A131" i="15"/>
  <c r="A132" i="15"/>
  <c r="A134" i="15"/>
  <c r="A135" i="15"/>
  <c r="A137" i="15"/>
  <c r="A138" i="15"/>
  <c r="A139" i="15"/>
  <c r="A142" i="15"/>
  <c r="A143" i="15"/>
  <c r="A146" i="15"/>
  <c r="A147" i="15"/>
  <c r="A148" i="15"/>
  <c r="A149" i="15"/>
  <c r="A150" i="15"/>
  <c r="A151" i="15"/>
  <c r="A152" i="15"/>
  <c r="A153" i="15"/>
  <c r="A154" i="15"/>
  <c r="A155" i="15"/>
  <c r="A156" i="15"/>
  <c r="A158" i="15"/>
  <c r="A160" i="15"/>
  <c r="A161" i="15"/>
  <c r="A164" i="15"/>
  <c r="A166" i="15"/>
  <c r="A168" i="15"/>
  <c r="A169" i="15"/>
  <c r="A170" i="15"/>
  <c r="A173" i="15"/>
  <c r="A174" i="15"/>
  <c r="A176" i="15"/>
  <c r="A178" i="15"/>
  <c r="A180" i="15"/>
  <c r="A181" i="15"/>
  <c r="A184" i="15"/>
  <c r="A186" i="15"/>
  <c r="A187" i="15"/>
  <c r="A189" i="15"/>
  <c r="A191" i="15"/>
  <c r="A192" i="15"/>
  <c r="A194" i="15"/>
  <c r="A195" i="15"/>
  <c r="A196" i="15"/>
  <c r="A197" i="15"/>
  <c r="A198" i="15"/>
  <c r="A199" i="15"/>
  <c r="A200" i="15"/>
  <c r="A201" i="15"/>
  <c r="A204" i="15"/>
  <c r="A205" i="15"/>
  <c r="A206" i="15"/>
  <c r="A207" i="15"/>
  <c r="A208" i="15"/>
  <c r="A209" i="15"/>
  <c r="A210" i="15"/>
  <c r="A212" i="15"/>
  <c r="A213" i="15"/>
  <c r="A214" i="15"/>
  <c r="A215" i="15"/>
  <c r="A216" i="15"/>
  <c r="A217" i="15"/>
  <c r="A218" i="15"/>
  <c r="A219" i="15"/>
  <c r="A220" i="15"/>
  <c r="A221" i="15"/>
  <c r="A222" i="15"/>
  <c r="A223" i="15"/>
  <c r="A224" i="15"/>
  <c r="A225" i="15"/>
  <c r="A227" i="15"/>
  <c r="A228" i="15"/>
  <c r="A229" i="15"/>
  <c r="A230" i="15"/>
  <c r="A232" i="15"/>
  <c r="A235" i="15"/>
  <c r="A236" i="15"/>
  <c r="A237" i="15"/>
  <c r="A238" i="15"/>
  <c r="A43" i="15"/>
  <c r="A44" i="15"/>
  <c r="A46" i="15"/>
  <c r="A47" i="15"/>
  <c r="A41" i="15"/>
  <c r="A40" i="15"/>
  <c r="A39" i="15"/>
  <c r="A37" i="15"/>
  <c r="A36" i="15"/>
  <c r="A35" i="15"/>
  <c r="A34" i="15"/>
  <c r="C30" i="15"/>
  <c r="A30" i="15"/>
  <c r="C29" i="15"/>
  <c r="A29" i="15"/>
  <c r="C28" i="15"/>
  <c r="A28" i="15"/>
  <c r="C27" i="15"/>
  <c r="A27" i="15"/>
  <c r="C26" i="15"/>
  <c r="A26" i="15"/>
  <c r="C25" i="15"/>
  <c r="A25" i="15"/>
  <c r="C22" i="15"/>
  <c r="A22" i="15"/>
  <c r="C20" i="15"/>
  <c r="A20" i="15"/>
  <c r="C19" i="15"/>
  <c r="A19" i="15"/>
  <c r="C17" i="15"/>
  <c r="A17" i="15"/>
  <c r="C16" i="15"/>
  <c r="A16" i="15"/>
  <c r="C15" i="15"/>
  <c r="A15" i="15"/>
  <c r="C14" i="15"/>
  <c r="A14" i="15"/>
  <c r="E13" i="15"/>
  <c r="D13" i="15"/>
  <c r="C13" i="15"/>
  <c r="A13" i="15"/>
  <c r="I27" i="13"/>
  <c r="J239" i="16" s="1"/>
  <c r="I239" i="16"/>
  <c r="I22" i="13"/>
  <c r="J234" i="16" s="1"/>
  <c r="I234" i="16"/>
  <c r="H231" i="16"/>
  <c r="I16" i="13"/>
  <c r="J228" i="16" s="1"/>
  <c r="I228" i="16"/>
  <c r="H226" i="16"/>
  <c r="I15" i="13"/>
  <c r="J227" i="16" s="1"/>
  <c r="J225" i="16"/>
  <c r="I227" i="16"/>
  <c r="I225" i="16"/>
  <c r="H247" i="16"/>
  <c r="H251" i="16"/>
  <c r="H256" i="16"/>
  <c r="H261" i="16"/>
  <c r="H225" i="15"/>
  <c r="D15" i="13"/>
  <c r="D16" i="13"/>
  <c r="D22" i="13"/>
  <c r="D23" i="13"/>
  <c r="D24" i="13"/>
  <c r="D25" i="13"/>
  <c r="D26" i="13"/>
  <c r="D27" i="13"/>
  <c r="D32" i="13"/>
  <c r="D13" i="13"/>
  <c r="C15" i="13"/>
  <c r="C16" i="13"/>
  <c r="C22" i="13"/>
  <c r="C23" i="13"/>
  <c r="C24" i="13"/>
  <c r="C25" i="13"/>
  <c r="C26" i="13"/>
  <c r="C27" i="13"/>
  <c r="C13" i="13"/>
  <c r="B15" i="13"/>
  <c r="B16" i="13"/>
  <c r="B22" i="13"/>
  <c r="B23" i="13"/>
  <c r="B24" i="13"/>
  <c r="B25" i="13"/>
  <c r="B26" i="13"/>
  <c r="B27" i="13"/>
  <c r="B13" i="13"/>
  <c r="A15" i="13"/>
  <c r="A16" i="13"/>
  <c r="A13" i="13"/>
  <c r="J212" i="16"/>
  <c r="I212" i="16"/>
  <c r="D13" i="12"/>
  <c r="C13" i="12"/>
  <c r="B13" i="12"/>
  <c r="A13" i="12"/>
  <c r="H212" i="15"/>
  <c r="I205" i="16"/>
  <c r="I15" i="11"/>
  <c r="J206" i="16" s="1"/>
  <c r="I16" i="11"/>
  <c r="J207" i="16" s="1"/>
  <c r="I17" i="11"/>
  <c r="J208" i="16" s="1"/>
  <c r="I13" i="11"/>
  <c r="J204" i="16" s="1"/>
  <c r="I206" i="16"/>
  <c r="I207" i="16"/>
  <c r="I208" i="16"/>
  <c r="I204" i="16"/>
  <c r="H207" i="15"/>
  <c r="D15" i="11"/>
  <c r="D16" i="11"/>
  <c r="D17" i="11"/>
  <c r="D13" i="11"/>
  <c r="C15" i="11"/>
  <c r="C16" i="11"/>
  <c r="C17" i="11"/>
  <c r="C13" i="11"/>
  <c r="B15" i="11"/>
  <c r="B16" i="11"/>
  <c r="B17" i="11"/>
  <c r="B13" i="11"/>
  <c r="A15" i="11"/>
  <c r="A16" i="11"/>
  <c r="A17" i="11"/>
  <c r="A13" i="11"/>
  <c r="H204" i="16"/>
  <c r="I21" i="10"/>
  <c r="J200" i="16" s="1"/>
  <c r="I200" i="16"/>
  <c r="I16" i="10"/>
  <c r="J195" i="16" s="1"/>
  <c r="I17" i="10"/>
  <c r="J196" i="16" s="1"/>
  <c r="I18" i="10"/>
  <c r="J197" i="16" s="1"/>
  <c r="I19" i="10"/>
  <c r="J198" i="16" s="1"/>
  <c r="I20" i="10"/>
  <c r="J199" i="16" s="1"/>
  <c r="I22" i="10"/>
  <c r="J201" i="16" s="1"/>
  <c r="I15" i="10"/>
  <c r="J194" i="16" s="1"/>
  <c r="I13" i="10"/>
  <c r="J192" i="16" s="1"/>
  <c r="I195" i="16"/>
  <c r="I196" i="16"/>
  <c r="I197" i="16"/>
  <c r="I198" i="16"/>
  <c r="I199" i="16"/>
  <c r="I201" i="16"/>
  <c r="I194" i="16"/>
  <c r="I192" i="16"/>
  <c r="H195" i="15"/>
  <c r="H196" i="15"/>
  <c r="H197" i="15"/>
  <c r="D16" i="10"/>
  <c r="D17" i="10"/>
  <c r="D18" i="10"/>
  <c r="D19" i="10"/>
  <c r="D20" i="10"/>
  <c r="D21" i="10"/>
  <c r="D22" i="10"/>
  <c r="D15" i="10"/>
  <c r="D13" i="10"/>
  <c r="C16" i="10"/>
  <c r="C17" i="10"/>
  <c r="C18" i="10"/>
  <c r="C19" i="10"/>
  <c r="C20" i="10"/>
  <c r="C21" i="10"/>
  <c r="C22" i="10"/>
  <c r="C15" i="10"/>
  <c r="C13" i="10"/>
  <c r="B16" i="10"/>
  <c r="B17" i="10"/>
  <c r="B18" i="10"/>
  <c r="B19" i="10"/>
  <c r="B20" i="10"/>
  <c r="B21" i="10"/>
  <c r="B22" i="10"/>
  <c r="B15" i="10"/>
  <c r="B13" i="10"/>
  <c r="A16" i="10"/>
  <c r="A17" i="10"/>
  <c r="A18" i="10"/>
  <c r="A19" i="10"/>
  <c r="A20" i="10"/>
  <c r="A21" i="10"/>
  <c r="A22" i="10"/>
  <c r="A15" i="10"/>
  <c r="A13" i="10"/>
  <c r="H192" i="16"/>
  <c r="I44" i="9"/>
  <c r="J191" i="16" s="1"/>
  <c r="I191" i="16"/>
  <c r="G188" i="16"/>
  <c r="F38" i="9"/>
  <c r="I31" i="9"/>
  <c r="J179" i="16" s="1"/>
  <c r="I27" i="9"/>
  <c r="J175" i="16" s="1"/>
  <c r="I171" i="16"/>
  <c r="H167" i="16"/>
  <c r="I165" i="16"/>
  <c r="F15" i="9"/>
  <c r="G163" i="16" s="1"/>
  <c r="F14" i="9"/>
  <c r="G162" i="16" s="1"/>
  <c r="B16" i="9"/>
  <c r="B18" i="9"/>
  <c r="B20" i="9"/>
  <c r="B21" i="9"/>
  <c r="B22" i="9"/>
  <c r="B25" i="9"/>
  <c r="B26" i="9"/>
  <c r="B28" i="9"/>
  <c r="B30" i="9"/>
  <c r="B32" i="9"/>
  <c r="B33" i="9"/>
  <c r="B39" i="9"/>
  <c r="B40" i="9"/>
  <c r="B42" i="9"/>
  <c r="B44" i="9"/>
  <c r="I16" i="9"/>
  <c r="J164" i="16" s="1"/>
  <c r="I17" i="9"/>
  <c r="J165" i="16" s="1"/>
  <c r="I18" i="9"/>
  <c r="J166" i="16" s="1"/>
  <c r="I20" i="9"/>
  <c r="J168" i="16" s="1"/>
  <c r="I21" i="9"/>
  <c r="J169" i="16" s="1"/>
  <c r="I22" i="9"/>
  <c r="J170" i="16" s="1"/>
  <c r="I25" i="9"/>
  <c r="J173" i="16" s="1"/>
  <c r="I26" i="9"/>
  <c r="J174" i="16" s="1"/>
  <c r="I28" i="9"/>
  <c r="J176" i="16" s="1"/>
  <c r="I29" i="9"/>
  <c r="J177" i="16" s="1"/>
  <c r="I30" i="9"/>
  <c r="J178" i="16" s="1"/>
  <c r="I32" i="9"/>
  <c r="J180" i="16" s="1"/>
  <c r="I33" i="9"/>
  <c r="J181" i="16" s="1"/>
  <c r="I37" i="9"/>
  <c r="J184" i="16" s="1"/>
  <c r="I39" i="9"/>
  <c r="J186" i="16" s="1"/>
  <c r="I40" i="9"/>
  <c r="J187" i="16" s="1"/>
  <c r="I41" i="9"/>
  <c r="J188" i="16" s="1"/>
  <c r="I42" i="9"/>
  <c r="J189" i="16" s="1"/>
  <c r="J161" i="16"/>
  <c r="I164" i="16"/>
  <c r="I166" i="16"/>
  <c r="I168" i="16"/>
  <c r="I169" i="16"/>
  <c r="I170" i="16"/>
  <c r="I173" i="16"/>
  <c r="I174" i="16"/>
  <c r="I176" i="16"/>
  <c r="I177" i="16"/>
  <c r="I178" i="16"/>
  <c r="I180" i="16"/>
  <c r="I181" i="16"/>
  <c r="I184" i="16"/>
  <c r="I186" i="16"/>
  <c r="I187" i="16"/>
  <c r="I188" i="16"/>
  <c r="I189" i="16"/>
  <c r="I190" i="16"/>
  <c r="I161" i="16"/>
  <c r="D16" i="9"/>
  <c r="D18" i="9"/>
  <c r="D20" i="9"/>
  <c r="D21" i="9"/>
  <c r="D22" i="9"/>
  <c r="D25" i="9"/>
  <c r="D26" i="9"/>
  <c r="D28" i="9"/>
  <c r="D30" i="9"/>
  <c r="D32" i="9"/>
  <c r="D33" i="9"/>
  <c r="D39" i="9"/>
  <c r="D40" i="9"/>
  <c r="D42" i="9"/>
  <c r="D44" i="9"/>
  <c r="D13" i="9"/>
  <c r="C16" i="9"/>
  <c r="C18" i="9"/>
  <c r="C20" i="9"/>
  <c r="C21" i="9"/>
  <c r="C22" i="9"/>
  <c r="C25" i="9"/>
  <c r="C26" i="9"/>
  <c r="C28" i="9"/>
  <c r="C30" i="9"/>
  <c r="C32" i="9"/>
  <c r="C33" i="9"/>
  <c r="C39" i="9"/>
  <c r="C40" i="9"/>
  <c r="C42" i="9"/>
  <c r="C44" i="9"/>
  <c r="C13" i="9"/>
  <c r="B13" i="9"/>
  <c r="F27" i="8"/>
  <c r="I27" i="8" s="1"/>
  <c r="J157" i="16" s="1"/>
  <c r="H169" i="15"/>
  <c r="H170" i="15"/>
  <c r="H173" i="15"/>
  <c r="H174" i="15"/>
  <c r="H178" i="15"/>
  <c r="H180" i="15"/>
  <c r="H183" i="15"/>
  <c r="H187" i="16"/>
  <c r="H189" i="16"/>
  <c r="H161" i="15"/>
  <c r="A16" i="9"/>
  <c r="A18" i="9"/>
  <c r="A20" i="9"/>
  <c r="A21" i="9"/>
  <c r="A22" i="9"/>
  <c r="A25" i="9"/>
  <c r="A26" i="9"/>
  <c r="A28" i="9"/>
  <c r="A30" i="9"/>
  <c r="A32" i="9"/>
  <c r="A33" i="9"/>
  <c r="A39" i="9"/>
  <c r="A40" i="9"/>
  <c r="A42" i="9"/>
  <c r="A44" i="9"/>
  <c r="A13" i="9"/>
  <c r="I28" i="8"/>
  <c r="J158" i="16" s="1"/>
  <c r="I158" i="16"/>
  <c r="J147" i="16"/>
  <c r="J148" i="16"/>
  <c r="J149" i="16"/>
  <c r="J150" i="16"/>
  <c r="J151" i="16"/>
  <c r="J152" i="16"/>
  <c r="J153" i="16"/>
  <c r="I24" i="8"/>
  <c r="J154" i="16" s="1"/>
  <c r="I25" i="8"/>
  <c r="J155" i="16" s="1"/>
  <c r="I26" i="8"/>
  <c r="J156" i="16" s="1"/>
  <c r="J160" i="16"/>
  <c r="I13" i="8"/>
  <c r="J143" i="16" s="1"/>
  <c r="J146" i="16"/>
  <c r="I147" i="16"/>
  <c r="I148" i="16"/>
  <c r="I149" i="16"/>
  <c r="I150" i="16"/>
  <c r="I151" i="16"/>
  <c r="I152" i="16"/>
  <c r="I153" i="16"/>
  <c r="I154" i="16"/>
  <c r="I155" i="16"/>
  <c r="I156" i="16"/>
  <c r="I160" i="16"/>
  <c r="I146" i="16"/>
  <c r="I143" i="16"/>
  <c r="I41" i="7"/>
  <c r="J139" i="16" s="1"/>
  <c r="D26" i="8"/>
  <c r="D28" i="8"/>
  <c r="D13" i="8"/>
  <c r="C26" i="8"/>
  <c r="C28" i="8"/>
  <c r="C13" i="8"/>
  <c r="B24" i="8"/>
  <c r="B25" i="8"/>
  <c r="B26" i="8"/>
  <c r="B28" i="8"/>
  <c r="B13" i="8"/>
  <c r="A19" i="8"/>
  <c r="A20" i="8"/>
  <c r="A21" i="8"/>
  <c r="A22" i="8"/>
  <c r="A23" i="8"/>
  <c r="A24" i="8"/>
  <c r="A25" i="8"/>
  <c r="A26" i="8"/>
  <c r="A28" i="8"/>
  <c r="A13" i="8"/>
  <c r="H160" i="16"/>
  <c r="H156" i="15"/>
  <c r="H152" i="15"/>
  <c r="H151" i="15"/>
  <c r="H150" i="15"/>
  <c r="H147" i="15"/>
  <c r="I139" i="16"/>
  <c r="I14" i="7"/>
  <c r="J112" i="16" s="1"/>
  <c r="I112" i="16"/>
  <c r="I39" i="7"/>
  <c r="J137" i="16" s="1"/>
  <c r="I40" i="7"/>
  <c r="J138" i="16" s="1"/>
  <c r="I44" i="7"/>
  <c r="I15" i="7"/>
  <c r="J113" i="16" s="1"/>
  <c r="I17" i="7"/>
  <c r="J115" i="16" s="1"/>
  <c r="I18" i="7"/>
  <c r="J116" i="16" s="1"/>
  <c r="I19" i="7"/>
  <c r="J117" i="16" s="1"/>
  <c r="I20" i="7"/>
  <c r="J118" i="16" s="1"/>
  <c r="I21" i="7"/>
  <c r="J119" i="16" s="1"/>
  <c r="I24" i="7"/>
  <c r="J122" i="16" s="1"/>
  <c r="I26" i="7"/>
  <c r="J124" i="16" s="1"/>
  <c r="I27" i="7"/>
  <c r="J125" i="16" s="1"/>
  <c r="I28" i="7"/>
  <c r="J126" i="16" s="1"/>
  <c r="J127" i="16"/>
  <c r="I32" i="7"/>
  <c r="J130" i="16" s="1"/>
  <c r="I33" i="7"/>
  <c r="J131" i="16" s="1"/>
  <c r="I34" i="7"/>
  <c r="J132" i="16" s="1"/>
  <c r="I36" i="7"/>
  <c r="J134" i="16" s="1"/>
  <c r="I37" i="7"/>
  <c r="J135" i="16" s="1"/>
  <c r="J111" i="16"/>
  <c r="I113" i="16"/>
  <c r="I115" i="16"/>
  <c r="I116" i="16"/>
  <c r="I117" i="16"/>
  <c r="I118" i="16"/>
  <c r="I119" i="16"/>
  <c r="I122" i="16"/>
  <c r="I124" i="16"/>
  <c r="I125" i="16"/>
  <c r="I126" i="16"/>
  <c r="I127" i="16"/>
  <c r="I130" i="16"/>
  <c r="I131" i="16"/>
  <c r="I132" i="16"/>
  <c r="I134" i="16"/>
  <c r="I137" i="16"/>
  <c r="I138" i="16"/>
  <c r="I142" i="16"/>
  <c r="I111" i="16"/>
  <c r="H119" i="15"/>
  <c r="H117" i="15"/>
  <c r="H118" i="15"/>
  <c r="F43" i="7"/>
  <c r="G141" i="16" s="1"/>
  <c r="F42" i="7"/>
  <c r="G140" i="16" s="1"/>
  <c r="F35" i="7"/>
  <c r="G133" i="16" s="1"/>
  <c r="I129" i="16"/>
  <c r="I128" i="16"/>
  <c r="F25" i="7"/>
  <c r="F22" i="7"/>
  <c r="F16" i="7"/>
  <c r="A15" i="7"/>
  <c r="A17" i="7"/>
  <c r="A18" i="7"/>
  <c r="A19" i="7"/>
  <c r="A20" i="7"/>
  <c r="A21" i="7"/>
  <c r="A24" i="7"/>
  <c r="A26" i="7"/>
  <c r="A27" i="7"/>
  <c r="A28" i="7"/>
  <c r="A29" i="7"/>
  <c r="A32" i="7"/>
  <c r="A33" i="7"/>
  <c r="A34" i="7"/>
  <c r="A36" i="7"/>
  <c r="A37" i="7"/>
  <c r="A39" i="7"/>
  <c r="A40" i="7"/>
  <c r="A41" i="7"/>
  <c r="A44" i="7"/>
  <c r="A14" i="7"/>
  <c r="D14" i="7"/>
  <c r="D15" i="7"/>
  <c r="D17" i="7"/>
  <c r="D18" i="7"/>
  <c r="D19" i="7"/>
  <c r="D20" i="7"/>
  <c r="D21" i="7"/>
  <c r="D24" i="7"/>
  <c r="D26" i="7"/>
  <c r="D27" i="7"/>
  <c r="D28" i="7"/>
  <c r="D29" i="7"/>
  <c r="D32" i="7"/>
  <c r="D33" i="7"/>
  <c r="D34" i="7"/>
  <c r="D36" i="7"/>
  <c r="D37" i="7"/>
  <c r="D39" i="7"/>
  <c r="D40" i="7"/>
  <c r="D41" i="7"/>
  <c r="D44" i="7"/>
  <c r="B41" i="7"/>
  <c r="B44" i="7"/>
  <c r="B37" i="7"/>
  <c r="B39" i="7"/>
  <c r="B40" i="7"/>
  <c r="B32" i="7"/>
  <c r="B33" i="7"/>
  <c r="B34" i="7"/>
  <c r="B36" i="7"/>
  <c r="B14" i="7"/>
  <c r="B15" i="7"/>
  <c r="B17" i="7"/>
  <c r="B18" i="7"/>
  <c r="B19" i="7"/>
  <c r="B20" i="7"/>
  <c r="B21" i="7"/>
  <c r="B24" i="7"/>
  <c r="B26" i="7"/>
  <c r="B27" i="7"/>
  <c r="B28" i="7"/>
  <c r="B29" i="7"/>
  <c r="H113" i="15"/>
  <c r="H111" i="16"/>
  <c r="I90" i="16"/>
  <c r="J100" i="16"/>
  <c r="I100" i="16"/>
  <c r="H100" i="15"/>
  <c r="I18" i="6"/>
  <c r="J95" i="16" s="1"/>
  <c r="I95" i="16"/>
  <c r="I15" i="6"/>
  <c r="J92" i="16" s="1"/>
  <c r="I17" i="6"/>
  <c r="J94" i="16" s="1"/>
  <c r="I19" i="6"/>
  <c r="J96" i="16" s="1"/>
  <c r="I20" i="6"/>
  <c r="J97" i="16" s="1"/>
  <c r="I21" i="6"/>
  <c r="J98" i="16" s="1"/>
  <c r="I22" i="6"/>
  <c r="J99" i="16" s="1"/>
  <c r="I24" i="6"/>
  <c r="J101" i="16" s="1"/>
  <c r="I25" i="6"/>
  <c r="J102" i="16" s="1"/>
  <c r="J103" i="16"/>
  <c r="I27" i="6"/>
  <c r="J104" i="16" s="1"/>
  <c r="I28" i="6"/>
  <c r="J105" i="16" s="1"/>
  <c r="I29" i="6"/>
  <c r="J106" i="16" s="1"/>
  <c r="I30" i="6"/>
  <c r="J107" i="16" s="1"/>
  <c r="I31" i="6"/>
  <c r="J108" i="16" s="1"/>
  <c r="I32" i="6"/>
  <c r="J109" i="16" s="1"/>
  <c r="I33" i="6"/>
  <c r="J110" i="16" s="1"/>
  <c r="I92" i="16"/>
  <c r="I94" i="16"/>
  <c r="I96" i="16"/>
  <c r="I97" i="16"/>
  <c r="I98" i="16"/>
  <c r="I99" i="16"/>
  <c r="I101" i="16"/>
  <c r="I102" i="16"/>
  <c r="I103" i="16"/>
  <c r="I104" i="16"/>
  <c r="I105" i="16"/>
  <c r="I107" i="16"/>
  <c r="I108" i="16"/>
  <c r="I109" i="16"/>
  <c r="I110" i="16"/>
  <c r="H95" i="15"/>
  <c r="I91" i="16"/>
  <c r="I14" i="6"/>
  <c r="J91" i="16" s="1"/>
  <c r="I13" i="6"/>
  <c r="J90" i="16" s="1"/>
  <c r="H92" i="16"/>
  <c r="H91" i="15"/>
  <c r="H90" i="15"/>
  <c r="D17" i="6"/>
  <c r="D18" i="6"/>
  <c r="D19" i="6"/>
  <c r="D21" i="6"/>
  <c r="D22" i="6"/>
  <c r="D23" i="6"/>
  <c r="D24" i="6"/>
  <c r="D26" i="6"/>
  <c r="D28" i="6"/>
  <c r="D30" i="6"/>
  <c r="D31" i="6"/>
  <c r="D33" i="6"/>
  <c r="D14" i="6"/>
  <c r="D13" i="6"/>
  <c r="C17" i="6"/>
  <c r="C18" i="6"/>
  <c r="C19" i="6"/>
  <c r="C21" i="6"/>
  <c r="C22" i="6"/>
  <c r="C23" i="6"/>
  <c r="C24" i="6"/>
  <c r="C26" i="6"/>
  <c r="C28" i="6"/>
  <c r="C30" i="6"/>
  <c r="C33" i="6"/>
  <c r="C14" i="6"/>
  <c r="C13" i="6"/>
  <c r="B17" i="6"/>
  <c r="B18" i="6"/>
  <c r="B19" i="6"/>
  <c r="B21" i="6"/>
  <c r="B22" i="6"/>
  <c r="B23" i="6"/>
  <c r="B24" i="6"/>
  <c r="B26" i="6"/>
  <c r="B28" i="6"/>
  <c r="B30" i="6"/>
  <c r="B31" i="6"/>
  <c r="B33" i="6"/>
  <c r="B14" i="6"/>
  <c r="B13" i="6"/>
  <c r="A33" i="6"/>
  <c r="A28" i="6"/>
  <c r="A30" i="6"/>
  <c r="A31" i="6"/>
  <c r="A17" i="6"/>
  <c r="A18" i="6"/>
  <c r="A19" i="6"/>
  <c r="A21" i="6"/>
  <c r="A22" i="6"/>
  <c r="A23" i="6"/>
  <c r="A24" i="6"/>
  <c r="A26" i="6"/>
  <c r="A14" i="6"/>
  <c r="A13" i="6"/>
  <c r="H110" i="15"/>
  <c r="H106" i="16"/>
  <c r="H104" i="16"/>
  <c r="H102" i="16"/>
  <c r="H99" i="15"/>
  <c r="H97" i="16"/>
  <c r="H94" i="15"/>
  <c r="F58" i="5"/>
  <c r="I88" i="16" s="1"/>
  <c r="F52" i="5"/>
  <c r="I82" i="16" s="1"/>
  <c r="F46" i="5"/>
  <c r="G76" i="16" s="1"/>
  <c r="F41" i="5"/>
  <c r="I71" i="16" s="1"/>
  <c r="F39" i="5"/>
  <c r="I39" i="5" s="1"/>
  <c r="J69" i="16" s="1"/>
  <c r="F38" i="5"/>
  <c r="I38" i="5" s="1"/>
  <c r="J68" i="16" s="1"/>
  <c r="I32" i="5"/>
  <c r="J62" i="16" s="1"/>
  <c r="F31" i="5"/>
  <c r="I31" i="5" s="1"/>
  <c r="J61" i="16" s="1"/>
  <c r="F28" i="5"/>
  <c r="F26" i="5"/>
  <c r="F25" i="5"/>
  <c r="F23" i="5"/>
  <c r="I53" i="16" s="1"/>
  <c r="F20" i="5"/>
  <c r="G50" i="16" s="1"/>
  <c r="F19" i="5"/>
  <c r="I19" i="5" s="1"/>
  <c r="J49" i="16" s="1"/>
  <c r="I16" i="5"/>
  <c r="J46" i="16" s="1"/>
  <c r="I46" i="16"/>
  <c r="H46" i="15"/>
  <c r="I14" i="5"/>
  <c r="J44" i="16" s="1"/>
  <c r="I44" i="16"/>
  <c r="F15" i="5"/>
  <c r="I15" i="5" s="1"/>
  <c r="J45" i="16" s="1"/>
  <c r="H43" i="16"/>
  <c r="H54" i="15"/>
  <c r="H57" i="15"/>
  <c r="H64" i="16"/>
  <c r="H67" i="15"/>
  <c r="H72" i="15"/>
  <c r="H75" i="15"/>
  <c r="H77" i="16"/>
  <c r="H80" i="15"/>
  <c r="H89" i="15"/>
  <c r="I13" i="5"/>
  <c r="J43" i="16" s="1"/>
  <c r="I43" i="16"/>
  <c r="I17" i="5"/>
  <c r="J47" i="16" s="1"/>
  <c r="I18" i="5"/>
  <c r="J48" i="16" s="1"/>
  <c r="I21" i="5"/>
  <c r="J51" i="16" s="1"/>
  <c r="I22" i="5"/>
  <c r="J52" i="16" s="1"/>
  <c r="I24" i="5"/>
  <c r="J54" i="16" s="1"/>
  <c r="I27" i="5"/>
  <c r="J57" i="16" s="1"/>
  <c r="I29" i="5"/>
  <c r="J59" i="16" s="1"/>
  <c r="I30" i="5"/>
  <c r="J60" i="16" s="1"/>
  <c r="I34" i="5"/>
  <c r="J64" i="16" s="1"/>
  <c r="I37" i="5"/>
  <c r="J67" i="16" s="1"/>
  <c r="I40" i="5"/>
  <c r="J70" i="16" s="1"/>
  <c r="I42" i="5"/>
  <c r="J72" i="16" s="1"/>
  <c r="I43" i="5"/>
  <c r="J73" i="16" s="1"/>
  <c r="I44" i="5"/>
  <c r="J74" i="16" s="1"/>
  <c r="I45" i="5"/>
  <c r="J75" i="16" s="1"/>
  <c r="I47" i="5"/>
  <c r="J77" i="16" s="1"/>
  <c r="I49" i="5"/>
  <c r="J79" i="16" s="1"/>
  <c r="I50" i="5"/>
  <c r="J80" i="16" s="1"/>
  <c r="I51" i="5"/>
  <c r="J81" i="16" s="1"/>
  <c r="J84" i="16"/>
  <c r="I56" i="5"/>
  <c r="I57" i="5"/>
  <c r="J87" i="16" s="1"/>
  <c r="I59" i="5"/>
  <c r="J89" i="16" s="1"/>
  <c r="I47" i="16"/>
  <c r="I48" i="16"/>
  <c r="I51" i="16"/>
  <c r="I52" i="16"/>
  <c r="I54" i="16"/>
  <c r="I57" i="16"/>
  <c r="I59" i="16"/>
  <c r="I60" i="16"/>
  <c r="I64" i="16"/>
  <c r="I67" i="16"/>
  <c r="I70" i="16"/>
  <c r="I73" i="16"/>
  <c r="I74" i="16"/>
  <c r="I75" i="16"/>
  <c r="I77" i="16"/>
  <c r="I79" i="16"/>
  <c r="I80" i="16"/>
  <c r="I81" i="16"/>
  <c r="I84" i="16"/>
  <c r="I87" i="16"/>
  <c r="I89" i="16"/>
  <c r="D14" i="5"/>
  <c r="D16" i="5"/>
  <c r="D17" i="5"/>
  <c r="D18" i="5"/>
  <c r="D21" i="5"/>
  <c r="D22" i="5"/>
  <c r="D24" i="5"/>
  <c r="D27" i="5"/>
  <c r="D29" i="5"/>
  <c r="D30" i="5"/>
  <c r="D37" i="5"/>
  <c r="D40" i="5"/>
  <c r="D42" i="5"/>
  <c r="D43" i="5"/>
  <c r="D44" i="5"/>
  <c r="D45" i="5"/>
  <c r="D49" i="5"/>
  <c r="D50" i="5"/>
  <c r="D51" i="5"/>
  <c r="D56" i="5"/>
  <c r="D57" i="5"/>
  <c r="D59" i="5"/>
  <c r="C14" i="5"/>
  <c r="C16" i="5"/>
  <c r="C17" i="5"/>
  <c r="C18" i="5"/>
  <c r="C21" i="5"/>
  <c r="C22" i="5"/>
  <c r="C24" i="5"/>
  <c r="C27" i="5"/>
  <c r="C29" i="5"/>
  <c r="C30" i="5"/>
  <c r="C37" i="5"/>
  <c r="C40" i="5"/>
  <c r="C42" i="5"/>
  <c r="C43" i="5"/>
  <c r="C44" i="5"/>
  <c r="C45" i="5"/>
  <c r="C49" i="5"/>
  <c r="C50" i="5"/>
  <c r="C51" i="5"/>
  <c r="C56" i="5"/>
  <c r="C57" i="5"/>
  <c r="C59" i="5"/>
  <c r="C13" i="5"/>
  <c r="D13" i="5"/>
  <c r="B13" i="5"/>
  <c r="B14" i="5"/>
  <c r="B16" i="5"/>
  <c r="B17" i="5"/>
  <c r="B18" i="5"/>
  <c r="B21" i="5"/>
  <c r="B22" i="5"/>
  <c r="B24" i="5"/>
  <c r="B27" i="5"/>
  <c r="B29" i="5"/>
  <c r="B30" i="5"/>
  <c r="B37" i="5"/>
  <c r="B40" i="5"/>
  <c r="B42" i="5"/>
  <c r="B43" i="5"/>
  <c r="B44" i="5"/>
  <c r="B45" i="5"/>
  <c r="B49" i="5"/>
  <c r="B50" i="5"/>
  <c r="B51" i="5"/>
  <c r="B56" i="5"/>
  <c r="B57" i="5"/>
  <c r="B59" i="5"/>
  <c r="A59" i="5"/>
  <c r="A56" i="5"/>
  <c r="A57" i="5"/>
  <c r="A50" i="5"/>
  <c r="A51" i="5"/>
  <c r="A14" i="5"/>
  <c r="A16" i="5"/>
  <c r="A17" i="5"/>
  <c r="A18" i="5"/>
  <c r="A21" i="5"/>
  <c r="A22" i="5"/>
  <c r="A24" i="5"/>
  <c r="A27" i="5"/>
  <c r="A29" i="5"/>
  <c r="A30" i="5"/>
  <c r="A37" i="5"/>
  <c r="A40" i="5"/>
  <c r="A42" i="5"/>
  <c r="A43" i="5"/>
  <c r="A44" i="5"/>
  <c r="A45" i="5"/>
  <c r="A49" i="5"/>
  <c r="A13" i="5"/>
  <c r="I72" i="16"/>
  <c r="I29" i="4"/>
  <c r="I40" i="4"/>
  <c r="H40" i="15"/>
  <c r="I35" i="4"/>
  <c r="I36" i="4"/>
  <c r="I37" i="4"/>
  <c r="I39" i="4"/>
  <c r="I41" i="4"/>
  <c r="I30" i="4"/>
  <c r="I34" i="4"/>
  <c r="I22" i="4"/>
  <c r="I25" i="4"/>
  <c r="I26" i="4"/>
  <c r="I27" i="4"/>
  <c r="I28" i="4"/>
  <c r="I15" i="4"/>
  <c r="I16" i="4"/>
  <c r="I17" i="4"/>
  <c r="I19" i="4"/>
  <c r="I20" i="4"/>
  <c r="I13" i="4"/>
  <c r="J13" i="16" s="1"/>
  <c r="I20" i="16"/>
  <c r="I13" i="16"/>
  <c r="H13" i="16"/>
  <c r="A41" i="4"/>
  <c r="B41" i="4"/>
  <c r="C41" i="4"/>
  <c r="A34" i="4"/>
  <c r="B34" i="4"/>
  <c r="C34" i="4"/>
  <c r="A35" i="4"/>
  <c r="B35" i="4"/>
  <c r="C35" i="4"/>
  <c r="A36" i="4"/>
  <c r="B36" i="4"/>
  <c r="C36" i="4"/>
  <c r="A37" i="4"/>
  <c r="B37" i="4"/>
  <c r="C37" i="4"/>
  <c r="A39" i="4"/>
  <c r="B39" i="4"/>
  <c r="C39" i="4"/>
  <c r="A40" i="4"/>
  <c r="B40" i="4"/>
  <c r="C40" i="4"/>
  <c r="A29" i="4"/>
  <c r="B29" i="4"/>
  <c r="C29" i="4"/>
  <c r="A30" i="4"/>
  <c r="B30" i="4"/>
  <c r="C30" i="4"/>
  <c r="A27" i="4"/>
  <c r="B27" i="4"/>
  <c r="A28" i="4"/>
  <c r="B28" i="4"/>
  <c r="C28" i="4"/>
  <c r="A22" i="4"/>
  <c r="B22" i="4"/>
  <c r="C22" i="4"/>
  <c r="A25" i="4"/>
  <c r="B25" i="4"/>
  <c r="A26" i="4"/>
  <c r="B26" i="4"/>
  <c r="C26" i="4"/>
  <c r="A19" i="4"/>
  <c r="B19" i="4"/>
  <c r="C19" i="4"/>
  <c r="A20" i="4"/>
  <c r="B20" i="4"/>
  <c r="C20" i="4"/>
  <c r="A15" i="4"/>
  <c r="B15" i="4"/>
  <c r="C15" i="4"/>
  <c r="A16" i="4"/>
  <c r="B16" i="4"/>
  <c r="C16" i="4"/>
  <c r="A17" i="4"/>
  <c r="B17" i="4"/>
  <c r="C17" i="4"/>
  <c r="D15" i="4"/>
  <c r="D16" i="4"/>
  <c r="D17" i="4"/>
  <c r="D19" i="4"/>
  <c r="D20" i="4"/>
  <c r="D22" i="4"/>
  <c r="D25" i="4"/>
  <c r="D26" i="4"/>
  <c r="D27" i="4"/>
  <c r="D28" i="4"/>
  <c r="D29" i="4"/>
  <c r="D30" i="4"/>
  <c r="D34" i="4"/>
  <c r="D35" i="4"/>
  <c r="D36" i="4"/>
  <c r="D37" i="4"/>
  <c r="D39" i="4"/>
  <c r="D40" i="4"/>
  <c r="D41" i="4"/>
  <c r="D13" i="4"/>
  <c r="C13" i="4"/>
  <c r="B13" i="4"/>
  <c r="A13" i="4"/>
  <c r="F42" i="4"/>
  <c r="G42" i="4" s="1"/>
  <c r="H41" i="15"/>
  <c r="H39" i="15"/>
  <c r="I38" i="4"/>
  <c r="H37" i="15"/>
  <c r="H36" i="15"/>
  <c r="H35" i="15"/>
  <c r="H34" i="15"/>
  <c r="G30" i="16"/>
  <c r="H30" i="15"/>
  <c r="H29" i="15"/>
  <c r="H28" i="15"/>
  <c r="H27" i="15"/>
  <c r="H26" i="15"/>
  <c r="H25" i="15"/>
  <c r="I23" i="4"/>
  <c r="H22" i="15"/>
  <c r="I21" i="4"/>
  <c r="H20" i="15"/>
  <c r="H19" i="15"/>
  <c r="I18" i="4"/>
  <c r="H17" i="15"/>
  <c r="H16" i="15"/>
  <c r="H15" i="15"/>
  <c r="G114" i="15" l="1"/>
  <c r="H16" i="7"/>
  <c r="I114" i="16" s="1"/>
  <c r="G16" i="7"/>
  <c r="H114" i="15" s="1"/>
  <c r="H42" i="4"/>
  <c r="I42" i="16" s="1"/>
  <c r="H224" i="16"/>
  <c r="H224" i="15"/>
  <c r="H223" i="15"/>
  <c r="H223" i="16"/>
  <c r="H220" i="15"/>
  <c r="H220" i="16"/>
  <c r="H215" i="16"/>
  <c r="H215" i="15"/>
  <c r="H216" i="15"/>
  <c r="H216" i="16"/>
  <c r="H217" i="15"/>
  <c r="H217" i="16"/>
  <c r="H214" i="15"/>
  <c r="H214" i="16"/>
  <c r="H213" i="16"/>
  <c r="H213" i="15"/>
  <c r="H211" i="16"/>
  <c r="H211" i="15"/>
  <c r="H210" i="16"/>
  <c r="H210" i="15"/>
  <c r="H208" i="16"/>
  <c r="H208" i="15"/>
  <c r="H206" i="16"/>
  <c r="H206" i="15"/>
  <c r="H201" i="16"/>
  <c r="H201" i="15"/>
  <c r="H200" i="16"/>
  <c r="H200" i="15"/>
  <c r="H199" i="16"/>
  <c r="H199" i="15"/>
  <c r="H198" i="16"/>
  <c r="H198" i="15"/>
  <c r="H194" i="16"/>
  <c r="H194" i="15"/>
  <c r="H188" i="16"/>
  <c r="H189" i="15"/>
  <c r="H186" i="16"/>
  <c r="H187" i="15"/>
  <c r="G186" i="15"/>
  <c r="H181" i="16"/>
  <c r="H181" i="15"/>
  <c r="H176" i="16"/>
  <c r="H176" i="15"/>
  <c r="H168" i="16"/>
  <c r="H168" i="15"/>
  <c r="H166" i="16"/>
  <c r="H166" i="15"/>
  <c r="H164" i="16"/>
  <c r="H164" i="15"/>
  <c r="H158" i="16"/>
  <c r="H158" i="15"/>
  <c r="H154" i="16"/>
  <c r="H154" i="15"/>
  <c r="H146" i="16"/>
  <c r="H146" i="15"/>
  <c r="H148" i="16"/>
  <c r="H148" i="15"/>
  <c r="H149" i="16"/>
  <c r="H149" i="15"/>
  <c r="H143" i="16"/>
  <c r="H143" i="15"/>
  <c r="H142" i="16"/>
  <c r="H142" i="15"/>
  <c r="H139" i="15"/>
  <c r="H139" i="16"/>
  <c r="H137" i="16"/>
  <c r="H137" i="15"/>
  <c r="H138" i="15"/>
  <c r="H138" i="16"/>
  <c r="H135" i="15"/>
  <c r="H135" i="16"/>
  <c r="H134" i="16"/>
  <c r="H134" i="15"/>
  <c r="H132" i="15"/>
  <c r="H132" i="16"/>
  <c r="H131" i="15"/>
  <c r="H131" i="16"/>
  <c r="H130" i="15"/>
  <c r="H130" i="16"/>
  <c r="H127" i="15"/>
  <c r="H127" i="16"/>
  <c r="H126" i="15"/>
  <c r="H126" i="16"/>
  <c r="H125" i="15"/>
  <c r="H125" i="16"/>
  <c r="H124" i="15"/>
  <c r="H124" i="16"/>
  <c r="H122" i="16"/>
  <c r="H122" i="15"/>
  <c r="H116" i="16"/>
  <c r="H116" i="15"/>
  <c r="H115" i="16"/>
  <c r="H115" i="15"/>
  <c r="H112" i="16"/>
  <c r="H112" i="15"/>
  <c r="H107" i="16"/>
  <c r="H107" i="15"/>
  <c r="H105" i="16"/>
  <c r="H105" i="15"/>
  <c r="H103" i="16"/>
  <c r="H103" i="15"/>
  <c r="H101" i="16"/>
  <c r="H101" i="15"/>
  <c r="H98" i="16"/>
  <c r="H98" i="15"/>
  <c r="I86" i="16"/>
  <c r="I85" i="16"/>
  <c r="H87" i="16"/>
  <c r="H87" i="15"/>
  <c r="H86" i="16"/>
  <c r="H86" i="15"/>
  <c r="H85" i="16"/>
  <c r="H81" i="16"/>
  <c r="H81" i="15"/>
  <c r="H79" i="16"/>
  <c r="H79" i="15"/>
  <c r="H73" i="16"/>
  <c r="H73" i="15"/>
  <c r="H74" i="16"/>
  <c r="H74" i="15"/>
  <c r="H70" i="16"/>
  <c r="H70" i="15"/>
  <c r="H60" i="16"/>
  <c r="H60" i="15"/>
  <c r="H59" i="16"/>
  <c r="H59" i="15"/>
  <c r="H52" i="16"/>
  <c r="H52" i="15"/>
  <c r="H51" i="16"/>
  <c r="H51" i="15"/>
  <c r="H48" i="16"/>
  <c r="H48" i="15"/>
  <c r="H47" i="16"/>
  <c r="H47" i="15"/>
  <c r="H44" i="16"/>
  <c r="H44" i="15"/>
  <c r="I42" i="4"/>
  <c r="J42" i="16" s="1"/>
  <c r="G42" i="16"/>
  <c r="H262" i="15"/>
  <c r="H262" i="16"/>
  <c r="H259" i="16"/>
  <c r="H259" i="15"/>
  <c r="H249" i="15"/>
  <c r="H249" i="16"/>
  <c r="H239" i="16"/>
  <c r="H239" i="15"/>
  <c r="H238" i="15"/>
  <c r="H238" i="16"/>
  <c r="H257" i="16"/>
  <c r="H257" i="15"/>
  <c r="H228" i="15"/>
  <c r="H228" i="16"/>
  <c r="H229" i="16"/>
  <c r="H229" i="15"/>
  <c r="H250" i="15"/>
  <c r="H250" i="16"/>
  <c r="H230" i="16"/>
  <c r="H230" i="15"/>
  <c r="H255" i="16"/>
  <c r="H255" i="15"/>
  <c r="H244" i="15"/>
  <c r="H244" i="16"/>
  <c r="H235" i="16"/>
  <c r="H235" i="15"/>
  <c r="H245" i="16"/>
  <c r="H245" i="15"/>
  <c r="H254" i="15"/>
  <c r="H254" i="16"/>
  <c r="H236" i="16"/>
  <c r="H236" i="15"/>
  <c r="H227" i="16"/>
  <c r="H227" i="15"/>
  <c r="H252" i="15"/>
  <c r="H252" i="16"/>
  <c r="H234" i="15"/>
  <c r="H234" i="16"/>
  <c r="H237" i="15"/>
  <c r="H237" i="16"/>
  <c r="J86" i="16"/>
  <c r="J85" i="16"/>
  <c r="J142" i="16"/>
  <c r="G114" i="16"/>
  <c r="H120" i="16"/>
  <c r="G120" i="16"/>
  <c r="I25" i="7"/>
  <c r="J123" i="16" s="1"/>
  <c r="G123" i="16"/>
  <c r="H140" i="16"/>
  <c r="I43" i="7"/>
  <c r="J141" i="16" s="1"/>
  <c r="H183" i="16"/>
  <c r="I55" i="13"/>
  <c r="J267" i="16" s="1"/>
  <c r="I267" i="16"/>
  <c r="H17" i="16"/>
  <c r="H62" i="15"/>
  <c r="I17" i="16"/>
  <c r="I15" i="16"/>
  <c r="I14" i="16"/>
  <c r="J15" i="16"/>
  <c r="H117" i="16"/>
  <c r="H111" i="15"/>
  <c r="H110" i="16"/>
  <c r="H94" i="16"/>
  <c r="H95" i="16"/>
  <c r="J18" i="16"/>
  <c r="J34" i="16"/>
  <c r="G28" i="16"/>
  <c r="G40" i="16"/>
  <c r="J39" i="16"/>
  <c r="G39" i="16"/>
  <c r="H16" i="16"/>
  <c r="I25" i="16"/>
  <c r="J35" i="16"/>
  <c r="H26" i="16"/>
  <c r="J16" i="16"/>
  <c r="J25" i="16"/>
  <c r="J36" i="16"/>
  <c r="I19" i="16"/>
  <c r="I16" i="16"/>
  <c r="J21" i="16"/>
  <c r="J38" i="16"/>
  <c r="I26" i="16"/>
  <c r="J40" i="16"/>
  <c r="J41" i="16"/>
  <c r="I29" i="16"/>
  <c r="J29" i="16"/>
  <c r="H34" i="16"/>
  <c r="I34" i="16"/>
  <c r="J20" i="16"/>
  <c r="J26" i="16"/>
  <c r="J37" i="16"/>
  <c r="J19" i="16"/>
  <c r="J17" i="16"/>
  <c r="H163" i="16"/>
  <c r="I38" i="9"/>
  <c r="J185" i="16" s="1"/>
  <c r="I163" i="16"/>
  <c r="I15" i="9"/>
  <c r="J163" i="16" s="1"/>
  <c r="H118" i="16"/>
  <c r="I16" i="7"/>
  <c r="J114" i="16" s="1"/>
  <c r="I31" i="16"/>
  <c r="I31" i="4"/>
  <c r="J31" i="16" s="1"/>
  <c r="H191" i="16"/>
  <c r="H169" i="16"/>
  <c r="I14" i="9"/>
  <c r="J162" i="16" s="1"/>
  <c r="H161" i="16"/>
  <c r="H162" i="16"/>
  <c r="I162" i="16"/>
  <c r="H204" i="15"/>
  <c r="H212" i="16"/>
  <c r="H207" i="16"/>
  <c r="G205" i="16"/>
  <c r="H197" i="16"/>
  <c r="H196" i="16"/>
  <c r="H192" i="15"/>
  <c r="H195" i="16"/>
  <c r="G190" i="16"/>
  <c r="H191" i="15"/>
  <c r="I43" i="9"/>
  <c r="J190" i="16" s="1"/>
  <c r="H184" i="16"/>
  <c r="G185" i="16"/>
  <c r="G182" i="16"/>
  <c r="H182" i="16"/>
  <c r="H178" i="16"/>
  <c r="H177" i="16"/>
  <c r="G175" i="16"/>
  <c r="I175" i="16"/>
  <c r="H174" i="16"/>
  <c r="H173" i="16"/>
  <c r="G180" i="16"/>
  <c r="H180" i="16"/>
  <c r="H170" i="16"/>
  <c r="G165" i="16"/>
  <c r="H165" i="16"/>
  <c r="I157" i="16"/>
  <c r="G157" i="16"/>
  <c r="H156" i="16"/>
  <c r="H152" i="16"/>
  <c r="H151" i="16"/>
  <c r="H150" i="16"/>
  <c r="H147" i="16"/>
  <c r="I133" i="16"/>
  <c r="H133" i="16"/>
  <c r="I35" i="7"/>
  <c r="J133" i="16" s="1"/>
  <c r="I31" i="7"/>
  <c r="J129" i="16" s="1"/>
  <c r="J128" i="16"/>
  <c r="I22" i="7"/>
  <c r="J120" i="16" s="1"/>
  <c r="I120" i="16"/>
  <c r="H119" i="16"/>
  <c r="I123" i="16"/>
  <c r="H113" i="16"/>
  <c r="H100" i="16"/>
  <c r="H99" i="16"/>
  <c r="H91" i="16"/>
  <c r="G21" i="16"/>
  <c r="H25" i="16"/>
  <c r="H267" i="16"/>
  <c r="I52" i="5"/>
  <c r="J82" i="16" s="1"/>
  <c r="H82" i="16"/>
  <c r="G56" i="16"/>
  <c r="I46" i="5"/>
  <c r="J76" i="16" s="1"/>
  <c r="I50" i="16"/>
  <c r="H69" i="16"/>
  <c r="H88" i="16"/>
  <c r="I76" i="16"/>
  <c r="I20" i="5"/>
  <c r="J50" i="16" s="1"/>
  <c r="I58" i="5"/>
  <c r="J88" i="16" s="1"/>
  <c r="H53" i="16"/>
  <c r="I33" i="5"/>
  <c r="J63" i="16" s="1"/>
  <c r="H63" i="16"/>
  <c r="I63" i="16"/>
  <c r="I49" i="16"/>
  <c r="I58" i="16"/>
  <c r="I28" i="5"/>
  <c r="J58" i="16" s="1"/>
  <c r="G88" i="16"/>
  <c r="H55" i="16"/>
  <c r="I41" i="5"/>
  <c r="J71" i="16" s="1"/>
  <c r="H13" i="15"/>
  <c r="G38" i="16"/>
  <c r="H15" i="16"/>
  <c r="G23" i="16"/>
  <c r="H29" i="16"/>
  <c r="H39" i="16"/>
  <c r="G31" i="16"/>
  <c r="G18" i="16"/>
  <c r="G14" i="16"/>
  <c r="I69" i="16"/>
  <c r="I68" i="16"/>
  <c r="G69" i="16"/>
  <c r="I226" i="16"/>
  <c r="H266" i="16"/>
  <c r="H240" i="16"/>
  <c r="H225" i="16"/>
  <c r="G226" i="16"/>
  <c r="I14" i="13"/>
  <c r="J226" i="16" s="1"/>
  <c r="H46" i="16"/>
  <c r="H54" i="16"/>
  <c r="G55" i="16"/>
  <c r="G63" i="16"/>
  <c r="H72" i="16"/>
  <c r="H80" i="16"/>
  <c r="H89" i="16"/>
  <c r="H43" i="15"/>
  <c r="G82" i="16"/>
  <c r="I61" i="16"/>
  <c r="G49" i="16"/>
  <c r="H57" i="16"/>
  <c r="G58" i="16"/>
  <c r="H67" i="16"/>
  <c r="G68" i="16"/>
  <c r="H75" i="16"/>
  <c r="H84" i="16"/>
  <c r="H58" i="16"/>
  <c r="G45" i="16"/>
  <c r="G53" i="16"/>
  <c r="G61" i="16"/>
  <c r="G71" i="16"/>
  <c r="G62" i="16"/>
  <c r="H90" i="16"/>
  <c r="I172" i="16"/>
  <c r="I24" i="9"/>
  <c r="J172" i="16" s="1"/>
  <c r="I23" i="9"/>
  <c r="J171" i="16" s="1"/>
  <c r="H241" i="16"/>
  <c r="I14" i="11"/>
  <c r="J205" i="16" s="1"/>
  <c r="H205" i="15"/>
  <c r="I185" i="16"/>
  <c r="I34" i="9"/>
  <c r="J182" i="16" s="1"/>
  <c r="I179" i="16"/>
  <c r="I19" i="9"/>
  <c r="J167" i="16" s="1"/>
  <c r="I167" i="16"/>
  <c r="H141" i="16"/>
  <c r="I141" i="16"/>
  <c r="I42" i="7"/>
  <c r="J140" i="16" s="1"/>
  <c r="I140" i="16"/>
  <c r="H155" i="15"/>
  <c r="H153" i="15"/>
  <c r="H96" i="15"/>
  <c r="H108" i="15"/>
  <c r="I62" i="16"/>
  <c r="I23" i="5"/>
  <c r="J53" i="16" s="1"/>
  <c r="I45" i="16"/>
  <c r="I55" i="16"/>
  <c r="I25" i="5"/>
  <c r="J55" i="16" s="1"/>
  <c r="I21" i="16"/>
  <c r="H41" i="16"/>
  <c r="I38" i="16"/>
  <c r="I18" i="16"/>
  <c r="I14" i="4"/>
  <c r="H37" i="16"/>
  <c r="H14" i="15"/>
  <c r="H20" i="16"/>
  <c r="H209" i="16" l="1"/>
  <c r="H209" i="15"/>
  <c r="H185" i="16"/>
  <c r="H186" i="15"/>
  <c r="H129" i="15"/>
  <c r="H129" i="16"/>
  <c r="H128" i="15"/>
  <c r="H128" i="16"/>
  <c r="H62" i="16"/>
  <c r="H30" i="16"/>
  <c r="H31" i="15"/>
  <c r="H253" i="15"/>
  <c r="H253" i="16"/>
  <c r="H232" i="16"/>
  <c r="H232" i="15"/>
  <c r="H258" i="15"/>
  <c r="H258" i="16"/>
  <c r="H260" i="16"/>
  <c r="H260" i="15"/>
  <c r="H246" i="16"/>
  <c r="H246" i="15"/>
  <c r="H36" i="16"/>
  <c r="H27" i="16"/>
  <c r="I27" i="16"/>
  <c r="J14" i="16"/>
  <c r="J27" i="16"/>
  <c r="H19" i="16"/>
  <c r="H172" i="16"/>
  <c r="H28" i="16"/>
  <c r="I36" i="16"/>
  <c r="I28" i="16"/>
  <c r="I40" i="16"/>
  <c r="H40" i="16"/>
  <c r="J28" i="16"/>
  <c r="I35" i="16"/>
  <c r="H35" i="16"/>
  <c r="I39" i="16"/>
  <c r="I37" i="16"/>
  <c r="J30" i="16"/>
  <c r="I30" i="16"/>
  <c r="I41" i="16"/>
  <c r="H114" i="16"/>
  <c r="H205" i="16"/>
  <c r="H190" i="16"/>
  <c r="H179" i="16"/>
  <c r="H175" i="16"/>
  <c r="H171" i="16"/>
  <c r="H157" i="16"/>
  <c r="H155" i="16"/>
  <c r="H153" i="16"/>
  <c r="H123" i="16"/>
  <c r="H109" i="16"/>
  <c r="H108" i="16"/>
  <c r="H96" i="16"/>
  <c r="H76" i="16"/>
  <c r="H68" i="16"/>
  <c r="H18" i="16"/>
  <c r="H21" i="16"/>
  <c r="H38" i="16"/>
  <c r="H31" i="16"/>
  <c r="H42" i="16"/>
  <c r="G24" i="16"/>
  <c r="H14" i="16"/>
  <c r="H45" i="16"/>
  <c r="H56" i="16"/>
  <c r="H71" i="16"/>
  <c r="H49" i="16"/>
  <c r="H50" i="16"/>
  <c r="H61" i="16"/>
  <c r="I56" i="16"/>
  <c r="I26" i="5"/>
  <c r="J56" i="16" s="1"/>
  <c r="I24" i="4"/>
  <c r="J22" i="16" s="1"/>
  <c r="I24" i="16"/>
  <c r="H23" i="16"/>
  <c r="I22" i="16" l="1"/>
  <c r="H22" i="16"/>
  <c r="J24" i="16"/>
  <c r="J23" i="16"/>
  <c r="I23" i="16"/>
  <c r="H24" i="1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tc={46493CAB-0A28-4B1C-A06D-EEDB13BEFF5A}</author>
    <author>tc={C779012C-E311-4274-931E-73585FF6493B}</author>
    <author>tc={37B460BE-0CAA-4466-8481-0145EB5A3C22}</author>
  </authors>
  <commentList>
    <comment ref="F51" authorId="0" shapeId="0" xr:uid="{46493CAB-0A28-4B1C-A06D-EEDB13BEFF5A}">
      <text>
        <t>[Comentario encadenado]
Su versión de Excel le permite leer este comentario encadenado; sin embargo, las ediciones que se apliquen se quitarán si el archivo se abre en una versión más reciente de Excel. Más información: https://go.microsoft.com/fwlink/?linkid=870924
Comentario:
    Could we say "gender" instead of "sex" here?</t>
      </text>
    </comment>
    <comment ref="F52" authorId="1" shapeId="0" xr:uid="{C779012C-E311-4274-931E-73585FF6493B}">
      <text>
        <t>[Comentario encadenado]
Su versión de Excel le permite leer este comentario encadenado; sin embargo, las ediciones que se apliquen se quitarán si el archivo se abre en una versión más reciente de Excel. Más información: https://go.microsoft.com/fwlink/?linkid=870924
Comentario:
    Could this be said "genre"??</t>
      </text>
    </comment>
    <comment ref="H178" authorId="2" shapeId="0" xr:uid="{37B460BE-0CAA-4466-8481-0145EB5A3C22}">
      <text>
        <t>[Comentario encadenado]
Su versión de Excel le permite leer este comentario encadenado; sin embargo, las ediciones que se apliquen se quitarán si el archivo se abre en una versión más reciente de Excel. Más información: https://go.microsoft.com/fwlink/?linkid=870924
Comentario:
    @Janja Eke We mention here the version of FM Group STD but with the alignment process, it will change….</t>
      </text>
    </comment>
  </commentList>
</comments>
</file>

<file path=xl/sharedStrings.xml><?xml version="1.0" encoding="utf-8"?>
<sst xmlns="http://schemas.openxmlformats.org/spreadsheetml/2006/main" count="1954" uniqueCount="688">
  <si>
    <t>Guide de l'utilisateur</t>
  </si>
  <si>
    <t>L'outil consiste en un questionnaire organisé selon les 10 principes de la norme de gestion forestière FSC. Sur la base des réponses données aux questions, il fournit une liste d'activités suggérées que l'organisation devrait entreprendre pour se préparer à une évaluation principale en vue de la certification de la gestion forestière FSC.</t>
  </si>
  <si>
    <r>
      <rPr>
        <b/>
        <sz val="11"/>
        <color theme="1"/>
        <rFont val="Greycliff CF"/>
        <family val="3"/>
      </rPr>
      <t>Fonction "Supprimer" :</t>
    </r>
    <r>
      <rPr>
        <sz val="11"/>
        <color theme="1"/>
        <rFont val="Greycliff CF"/>
        <family val="3"/>
      </rPr>
      <t xml:space="preserve">
Pour effacer des réponses, vous devez sélectionner uniquement la cellule ou la colonne contenant les réponses et appuyer sur la touche "effacer" de votre clavier. Le système redémarrera et vous pourrez recommencer à répondre. Veillez à ne pas effacer les questions, les titres ou les noms de champs des tableaux.</t>
    </r>
  </si>
  <si>
    <r>
      <rPr>
        <b/>
        <sz val="11"/>
        <color theme="1"/>
        <rFont val="Greycliff CF"/>
        <family val="3"/>
      </rPr>
      <t>Fonction "Filtre" :</t>
    </r>
    <r>
      <rPr>
        <sz val="11"/>
        <color theme="1"/>
        <rFont val="Greycliff CF"/>
        <family val="3"/>
      </rPr>
      <t xml:space="preserve">
Lorsque vous remplissez les réponses aux questions 1 à 10, si vous souhaitez revoir le statut ou vous concentrer sur une classification particulière, vous pouvez utiliser les filtres situés en haut de la page. Pour manipuler chaque section, il suffit de cliquer sur l'option souhaitée et le système filtrera les cellules qui répondent à l'ordre que vous lui avez donné. Pour revenir à la liste complète, il suffit d'"effacer le filtre" (via l'icône) dans la section où vous intervenez.</t>
    </r>
  </si>
  <si>
    <t>Principes</t>
  </si>
  <si>
    <t>Numéro de la question</t>
  </si>
  <si>
    <t>Critère</t>
  </si>
  <si>
    <t>PAC</t>
  </si>
  <si>
    <t>Question</t>
  </si>
  <si>
    <t>Réponse</t>
  </si>
  <si>
    <t>Action</t>
  </si>
  <si>
    <t>Type d'action</t>
  </si>
  <si>
    <t>Oui</t>
  </si>
  <si>
    <t>Je vous remercie. Veuillez poursuivre avec la question suivante.</t>
  </si>
  <si>
    <t>Non</t>
  </si>
  <si>
    <t>Je vous remercie. Poursuivez avec la question suivante.</t>
  </si>
  <si>
    <t>Sans objet</t>
  </si>
  <si>
    <t>Je vous remercie de votre attention. Poursuivez avec la question suivante.</t>
  </si>
  <si>
    <t>Nous attendons votre réponse</t>
  </si>
  <si>
    <t>Nous vous remercions. Poursuivez avec la question numéro 54.</t>
  </si>
  <si>
    <t>Je vous remercie de votre attention. Continuez avec la question numéro 68.</t>
  </si>
  <si>
    <t>Je vous remercie. Poursuivez avec la question n° 77.</t>
  </si>
  <si>
    <t>Je vous remercie. Continuez avec la question n° 94.</t>
  </si>
  <si>
    <t>Je vous remercie. Continuez avec la question n° 98.</t>
  </si>
  <si>
    <t>PRINCIPE 1 | Respect des lois</t>
  </si>
  <si>
    <t>1.1</t>
  </si>
  <si>
    <t>CAC</t>
  </si>
  <si>
    <t>L'enregistrement légal pour mener à bien toutes les activités décrites dans le champ d'application du certificat.</t>
  </si>
  <si>
    <t>Documents</t>
  </si>
  <si>
    <t>1.2</t>
  </si>
  <si>
    <t>CB</t>
  </si>
  <si>
    <t>Les documents légaux de l'unité de gestion.</t>
  </si>
  <si>
    <t>Est-ce que je sais où se trouvent les limites de mon unité de gestion ?</t>
  </si>
  <si>
    <t>Connaître et pouvoir montrer les limites de l'unité de gestion.</t>
  </si>
  <si>
    <t>Actions</t>
  </si>
  <si>
    <t>Carte ou croquis de l'unité de gestion.</t>
  </si>
  <si>
    <t>1.3</t>
  </si>
  <si>
    <t>Est-ce que je connais et comprends les lois et les conventions internationales auxquelles je dois me conformer dans le cadre de mon activité forestière ?</t>
  </si>
  <si>
    <t xml:space="preserve">Exigences légales pour les activités forestières, autres lois et conventions nationales et internationales connexes, CITES, législation du travail et de lutte contre la corruption, entre autres. </t>
  </si>
  <si>
    <t>Formation</t>
  </si>
  <si>
    <t>Liste des lois et règlements applicables.</t>
  </si>
  <si>
    <t>Puis-je prouver que je respecte les lois et les conventions internationales qui s'appliquent à mon activité forestière ?</t>
  </si>
  <si>
    <t>Documents attestant du respect de la législation. Par exemple, autorisation du plan de gestion, permis de récolte.</t>
  </si>
  <si>
    <t>Est-ce que je paie tous les impôts et taxes à temps pour mon unité de gestion et pour l'activité forestière que je mène ?</t>
  </si>
  <si>
    <t>Paiement en temps voulu des taxes/droits légalement établis.</t>
  </si>
  <si>
    <t>Registre des paiements des taxes applicables à l'activité forestière.</t>
  </si>
  <si>
    <t>Identifier, enregistrer, contrôler</t>
  </si>
  <si>
    <t>1.4</t>
  </si>
  <si>
    <t>Est-ce que je protège mon unité de gestion contre la récolte illégale, la chasse, la pêche, le piégeage, la collecte, l'installation et d'autres activités non autorisées ?</t>
  </si>
  <si>
    <t>Procédure de protection physique de l'unité de gestion contre les activités illégales.</t>
  </si>
  <si>
    <t>Protection de l'unité de gestion contre les activités illégales. Prévention et lutte contre les incendies.</t>
  </si>
  <si>
    <t>Prendre des mesures pour lutter contre les activités illégales.</t>
  </si>
  <si>
    <t>Est-ce que je coopère avec les institutions gouvernementales pour la protection contre les activités illégales ?</t>
  </si>
  <si>
    <t>Proposer aux autorités d'établir des coordinations pour prévenir les activités illégales.</t>
  </si>
  <si>
    <t xml:space="preserve">Est-ce que je tiens un registre des activités illégales que je détecte dans mon unité de gestion ? </t>
  </si>
  <si>
    <t>Identifier et enregistrer les activités illégales.</t>
  </si>
  <si>
    <t>1.5</t>
  </si>
  <si>
    <t>Est-ce que je connais et respecte toutes les lois sur le transport et le commerce des produits que j'obtiens de la forêt jusqu'au premier point où je les vends ?</t>
  </si>
  <si>
    <t xml:space="preserve">Démontrer le respect de la législation sur le transport et le commerce des produits forestiers jusqu'au premier point de vente. </t>
  </si>
  <si>
    <t>Est-ce que je sais quelles espèces d'arbres sont protégées par la législation internationale (Convention sur le commerce international des espèces de faune et de flore sauvages menacées d'extinction - CITES) et est-ce que je dispose de permis spéciaux pour les récolter et les commercialiser ?</t>
  </si>
  <si>
    <t>Enregistrement et permis requis pour la récolte et le commerce des espèces inscrites à la CITES.</t>
  </si>
  <si>
    <t>1.6</t>
  </si>
  <si>
    <t>Ai-je eu des différends avec qui que ce soit sur des questions de régime foncier et d'utilisation des ressources dans mon unité de gestion qui n'ont pas été résolues rapidement ?</t>
  </si>
  <si>
    <t>Identifier les litiges liés au régime foncier et à l'utilisation des ressources dans mon unité de gestion.</t>
  </si>
  <si>
    <t xml:space="preserve">Ai-je mis en place une procédure pour m'aider à résoudre les conflits qui peuvent survenir au sujet des droits fonciers et des droits d'utilisation des ressources ? </t>
  </si>
  <si>
    <t>Procédure de résolution des litiges relatifs aux droits fonciers et à l'utilisation des ressources dans mon unité de gestion.</t>
  </si>
  <si>
    <t>Est-ce que j'implique les parties prenantes concernées, d'une manière culturellement appropriée, dans l'élaboration de la procédure de résolution des litiges ?</t>
  </si>
  <si>
    <t>Impliquer les parties prenantes concernées, d'une manière culturellement appropriée, dans l'élaboration de la procédure de résolution des litiges.</t>
  </si>
  <si>
    <t>Communication et participation</t>
  </si>
  <si>
    <t>Ai-je rendu publique la procédure de résolution des litiges ?</t>
  </si>
  <si>
    <t>Mettre la procédure de résolution des litiges à la disposition du public.</t>
  </si>
  <si>
    <t>Est-ce que j'arrête les activités de gestion forestière en cas de litiges d'une ampleur ou d'une durée substantielle ou impliquant un nombre important d'intérêts ?</t>
  </si>
  <si>
    <t>Arrêter les activités de gestion forestière en cas de litiges d'une ampleur ou d'une durée substantielle ou impliquant un nombre important d'intérêts.</t>
  </si>
  <si>
    <t xml:space="preserve">Ai-je appliqué la procédure de résolution des litiges concernant les droits fonciers et les droits d'utilisation des ressources ? </t>
  </si>
  <si>
    <t>Traiter et résoudre les litiges liés au régime foncier et aux droits d'utilisation des ressources selon une procédure correcte ; s'efforcer de résoudre les litiges avant qu'ils ne soient portés devant les tribunaux.</t>
  </si>
  <si>
    <t>Est-ce que je tiens un registre de tous les litiges que j'ai eus avec qui que ce soit au sujet du régime foncier et de l'utilisation des ressources ?</t>
  </si>
  <si>
    <t>Enregistrer les litiges relatifs au régime foncier et aux droits d'utilisation des ressources.</t>
  </si>
  <si>
    <t>1.7</t>
  </si>
  <si>
    <t xml:space="preserve">Puis-je démontrer que je me suis engagé publiquement et par écrit à ne pas offrir ou recevoir de pots-de-vin ou d'autres formes de corruption ? </t>
  </si>
  <si>
    <t>Publier une déclaration écrite d'engagement à ne pas recevoir ou offrir de pots-de-vin.</t>
  </si>
  <si>
    <t>Est-ce que je connais la législation anti-corruption de mon pays ?</t>
  </si>
  <si>
    <t>Législation sur la corruption.</t>
  </si>
  <si>
    <t>Disposer d'une législation sur la corruption.</t>
  </si>
  <si>
    <t>Est-ce que je fais quelque chose pour éviter de participer ou d'être contraint de participer à la corruption ?</t>
  </si>
  <si>
    <t>Veiller à ce qu'il n'y ait aucune forme de corruption au sein de l'organisation et avec des tiers.</t>
  </si>
  <si>
    <t>Y a-t-il eu de la corruption dans mon organisation ?</t>
  </si>
  <si>
    <t>Prendre des mesures correctives pour s'assurer que la corruption ne se reproduise pas.</t>
  </si>
  <si>
    <t>1.8</t>
  </si>
  <si>
    <t xml:space="preserve">Puis-je démontrer que je me suis engagé publiquement et par écrit à gérer mon unité de gestion conformément aux exigences du FSC ? </t>
  </si>
  <si>
    <t>Certification FSC et normes FSC.</t>
  </si>
  <si>
    <t>Rédiger et rendre publique une déclaration d'engagement à long terme en faveur de pratiques de gestion forestière conformes aux principes et critères du FSC.</t>
  </si>
  <si>
    <t>PRINCIPE 2 | Droits des travailleurs et conditions de travail</t>
  </si>
  <si>
    <t>2.1</t>
  </si>
  <si>
    <t xml:space="preserve">D'autres personnes travaillent-elles dans mes activités forestières ? </t>
  </si>
  <si>
    <t>Liste des personnes travaillant dans les activités forestières, qu'elles soient directement engagées ou qu'elles proviennent de sociétés de services.</t>
  </si>
  <si>
    <t>Des personnes de moins de 15 ans travaillent-elles dans mes activités forestières ?</t>
  </si>
  <si>
    <t>Veiller à ce que les enfants de moins de 15 ans ne travaillent que dans les conditions définies par la norme FSC.</t>
  </si>
  <si>
    <t>Les normes de recrutement comprennent des règles appropriées sur le travail des enfants.</t>
  </si>
  <si>
    <t>Des travailleurs âgés de moins de 18 ans effectuent-ils des travaux lourds ou dangereux ?</t>
  </si>
  <si>
    <t>Puis-je démontrer que je me suis engagé à éliminer toutes les formes de travail des enfants ?</t>
  </si>
  <si>
    <t>Montrer son engagement à éliminer le travail des enfants, par exemple en adoptant une politique d'interdiction du travail des enfants et en établissant des registres attestant de l'âge des travailleurs.</t>
  </si>
  <si>
    <t>Les personnes qui travaillent pour moi le font-elles sans pression et les relations de travail sont-elles fondées sur le consentement mutuel et le respect ?</t>
  </si>
  <si>
    <t>Veiller à ce que les conditions de travail soient conformes à la législation nationale et aux conventions de l'OIT.</t>
  </si>
  <si>
    <t>Huit conventions fondamentales de l'OIT. Droits et obligations des travailleurs.</t>
  </si>
  <si>
    <t>Disposer de copies des huit conventions fondamentales de l'OIT et des contrats des travailleurs.</t>
  </si>
  <si>
    <t>Est-ce que je permets aux travailleurs d'adhérer aux organisations de travailleurs de leur choix ?</t>
  </si>
  <si>
    <t xml:space="preserve">Faciliter la liberté d'organisation et de négociation collective des travailleurs. </t>
  </si>
  <si>
    <t>2.2</t>
  </si>
  <si>
    <t>Normes détaillant les actions visant à promouvoir l'égalité entre les hommes et les femmes et à prévenir la discrimination.</t>
  </si>
  <si>
    <t>Mettre en œuvre des réglementations qui promeuvent l'égalité entre les hommes et les femmes et préviennent la discrimination.</t>
  </si>
  <si>
    <t>Fiches de paie.</t>
  </si>
  <si>
    <t>Est-ce que je paie directement les travailleurs selon les modalités convenues avec eux ?</t>
  </si>
  <si>
    <t>Convenir du mode de rémunération avec les travailleurs et arrêter le travail de la manière convenue.</t>
  </si>
  <si>
    <t>Accord écrit sur le mode de rémunération avec les travailleurs.</t>
  </si>
  <si>
    <t>Est-ce que j'accorde un congé de maternité/paternité aux femmes/hommes comme l'exige la loi ?</t>
  </si>
  <si>
    <t>Respecter la législation du travail en matière de congé de maternité/paternité.</t>
  </si>
  <si>
    <t>Les femmes et les hommes participent-ils sur un pied d'égalité aux comités de gestion et à la prise de décision ?</t>
  </si>
  <si>
    <t>Promouvoir la participation de tous les travailleurs, sur un pied d'égalité, aux espaces de dialogue tels que les réunions, les forums, les comités, etc.</t>
  </si>
  <si>
    <t>Comptes rendus des réunions avec liste des participants.</t>
  </si>
  <si>
    <t>Existe-t-il des mécanismes pour lutter contre la discrimination, la violence et le harcèlement sexuel ?</t>
  </si>
  <si>
    <t>Règles sur la manière de signaler, d'enquêter et de résoudre les cas de harcèlement sexuel, de violence et de discrimination de toute nature.</t>
  </si>
  <si>
    <t>Fournir une attention confidentielle et opportune aux cas de harcèlement et de discrimination.</t>
  </si>
  <si>
    <t>Des dossiers confidentiels sur les plaintes de harcèlement sexuel et de discrimination et sur les mesures prises pour les résoudre.</t>
  </si>
  <si>
    <t>Est-ce que je traite les plaintes pour harcèlement ou discrimination conformément au mécanisme établi ?</t>
  </si>
  <si>
    <t>Documentation (vérification) du traitement des plaintes pour harcèlement ou discrimination conformément aux règles.</t>
  </si>
  <si>
    <t>2.3</t>
  </si>
  <si>
    <t>Procédures de santé et de sécurité au travail en général et pour l'activité de chaque employé, conformément aux réglementations légales.</t>
  </si>
  <si>
    <t xml:space="preserve">Toutes les personnes qui travaillent pour moi connaissent-elles et suivent-elles des pratiques de travail sûres ? </t>
  </si>
  <si>
    <t>Mettre en œuvre les mesures de santé et de sécurité au travail correspondant à chaque activité.</t>
  </si>
  <si>
    <t>Tenir un registre des employés qui ont été informés des mesures de santé et de sécurité au travail.</t>
  </si>
  <si>
    <t xml:space="preserve">Protocole de santé et de sécurité au travail (SST) en général et pour l'activité de chaque travailleur ; premiers secours et autres éléments liés à la procédure SST. </t>
  </si>
  <si>
    <t>Les personnes qui travaillent pour moi disposent-elles de l'équipement de sécurité adapté à leur activité ?</t>
  </si>
  <si>
    <t xml:space="preserve">Définir l'équipement de sécurité au travail nécessaire et le fournir aux travailleurs. </t>
  </si>
  <si>
    <t>Tenir un registre de la fourniture de l'équipement de sécurité au travail.</t>
  </si>
  <si>
    <t>Est-ce que je demande aux personnes qui travaillent pour moi d'utiliser des équipements de sécurité ?</t>
  </si>
  <si>
    <t>Faire respecter l'utilisation de l'équipement de sécurité.</t>
  </si>
  <si>
    <t>Est-ce que je tiens un registre des accidents ?</t>
  </si>
  <si>
    <t>Tenir un registre du nombre et du type d'accidents du travail.</t>
  </si>
  <si>
    <t>Est-ce que je modifie mes pratiques lorsqu'un accident se produit ou lorsqu'un accident évité de justesse se produit ?</t>
  </si>
  <si>
    <t xml:space="preserve">Examiner périodiquement les dossiers d'accidents et d'incidents, ainsi que les mesures de santé et de sécurité en place, afin de s'assurer que les ajustements nécessaires sont mis en œuvre. </t>
  </si>
  <si>
    <t>2.4</t>
  </si>
  <si>
    <t>Est-ce que je paie les travailleurs au moins le salaire minimum légal ?</t>
  </si>
  <si>
    <t xml:space="preserve">Payer au moins le salaire minimum. Dans le cas d'emplois temporaires, l'équivalent proportionnel est payé. </t>
  </si>
  <si>
    <t xml:space="preserve">Politique salariale qui garantit au moins le salaire minimum. </t>
  </si>
  <si>
    <t>Tenir des registres des paiements effectués aux travailleurs (feuilles de paie, reçus).</t>
  </si>
  <si>
    <t>Est-ce que je paie les salaires à temps ?</t>
  </si>
  <si>
    <t>Payer les salaires à temps.</t>
  </si>
  <si>
    <t>2.5</t>
  </si>
  <si>
    <t>Toutes les personnes qui travaillent pour moi sont-elles formées et supervisées afin d'améliorer leurs compétences, de travailler en toute sécurité et de respecter le plan de gestion ?</t>
  </si>
  <si>
    <t>Formation spécifique pour chaque travailleur sur les activités correspondant à son poste afin d'améliorer ses compétences, de travailler en toute sécurité et de se conformer au plan de gestion.</t>
  </si>
  <si>
    <t>Est-ce que je tiens des registres des formations dispensées ?</t>
  </si>
  <si>
    <t>Tenir des registres de toutes les formations et de leurs participants.</t>
  </si>
  <si>
    <t>2.6</t>
  </si>
  <si>
    <t>Procédure de traitement des litiges pouvant survenir avec les travailleurs.</t>
  </si>
  <si>
    <t>Procédure de résolution des conflits de travail.</t>
  </si>
  <si>
    <t>Est-ce que j'implique les travailleurs d'une manière culturellement appropriée dans l'élaboration de la procédure ?</t>
  </si>
  <si>
    <t>Impliquer les travailleurs, d'une manière culturellement appropriée, dans l'élaboration de la procédure.</t>
  </si>
  <si>
    <t xml:space="preserve">Mettre en œuvre la procédure et résoudre les conflits si possible avant de saisir les tribunaux. </t>
  </si>
  <si>
    <t>Impliquer les travailleurs dans la résolution des conflits.</t>
  </si>
  <si>
    <t>Dois-je tenir un registre des litiges avec mes travailleurs ?</t>
  </si>
  <si>
    <t>Consigner les plaintes et les litiges avec les travailleurs et les mesures prises pour les résoudre et/ou les raisons pour lesquelles ils n'ont pas été résolus.</t>
  </si>
  <si>
    <t>Fournir une indemnisation équitable lorsque les travailleurs subissent des dommages ou des pertes sur leurs biens dans le cadre du travail qu'ils effectuent pour moi.</t>
  </si>
  <si>
    <t>Convenir d'une indemnisation équitable avec le travailleur.</t>
  </si>
  <si>
    <t>En cas d'accident du travail ou de maladie professionnelle, ai-je fourni une aide financière et des soins de santé aux travailleurs concernés, comme l'exige la loi ?</t>
  </si>
  <si>
    <t xml:space="preserve">Veiller à ce que tous les travailleurs blessés ou souffrant de maladies professionnelles reçoivent au moins l'assistance requise par la loi. </t>
  </si>
  <si>
    <t>PRINCIPE 3 | Droits des Populations Autochtones</t>
  </si>
  <si>
    <t>3.1</t>
  </si>
  <si>
    <t>Déterminer s'il existe des populations autochtones situées dans ou autour de l'unité de gestion et susceptibles d'être affectées par mes activités.</t>
  </si>
  <si>
    <t>L'évaluation a-t-elle permis d'identifier les populations autochtones susceptibles d'être affectées par mes activités ?</t>
  </si>
  <si>
    <t>Je vous remercie. Passez à la question 69.</t>
  </si>
  <si>
    <t>Sin acción requerida</t>
  </si>
  <si>
    <t>Documenter/cartographier la présence des populations autochtones, leurs droits (coutumiers et autres) et leurs obligations.</t>
  </si>
  <si>
    <t>Est-ce que j'implique les populations autochtones d'une manière culturellement appropriée dans la documentation et la cartographie de leurs droits et obligations applicables ?</t>
  </si>
  <si>
    <t xml:space="preserve">Engager les populations autochtones, d'une manière culturellement appropriée, dans l'identification de leurs droits et obligations applicables. </t>
  </si>
  <si>
    <t>3.2</t>
  </si>
  <si>
    <t>Informer les populations autochtones quand, où et comment elles peuvent faire des commentaires et demander la modification des activités de gestion dans la mesure nécessaire pour protéger leurs droits, leurs ressources, leurs terres et leurs territoires.</t>
  </si>
  <si>
    <t>Mettre en œuvre des mécanismes pour garantir que les droits des peuples autochtones ne sont pas violés.</t>
  </si>
  <si>
    <t>Si j'ai violé les droits des peuples autochtones, ai-je corrigé la situation ?</t>
  </si>
  <si>
    <t>Corriger la situation si les droits des peuples autochtones ont été violés.</t>
  </si>
  <si>
    <t>Tenir un registre des changements mis en œuvre.</t>
  </si>
  <si>
    <t xml:space="preserve">Mettre en œuvre un processus de consentement libre, préalable et éclairé des populations autochtones susceptibles d'être affectées par mes activités. </t>
  </si>
  <si>
    <t xml:space="preserve">S'il n'y a pas encore d'accord, existe-t-il un processus de consentement préalable, libre et éclairé dont les peuples autochtones sont satisfaits ? </t>
  </si>
  <si>
    <t>Mettre en œuvre un processus de consentement libre, préalable et éclairé qui progresse de bonne foi et dont les peuples autochtones sont satisfaits.</t>
  </si>
  <si>
    <t>3.3</t>
  </si>
  <si>
    <t>Est-ce que je gère une forêt pour laquelle j'ai reçu une délégation de contrôle de la part d'un peuple autochtone ?</t>
  </si>
  <si>
    <t>Conclure un accord contraignant avec les peuples autochtones, contenant la durée, les dispositions de renégociation, le renouvellement, la résiliation et les conditions économiques (le cas échéant).</t>
  </si>
  <si>
    <t>3.4</t>
  </si>
  <si>
    <t>Est-ce que je comprends et respecte les dispositions de la Déclaration des Nations unies sur les droits des peuples autochtones (DNUDPA) et de la Convention 169 de l'Organisation internationale du travail (OIT) concernant les droits, les coutumes et la culture des peuples autochtones ?</t>
  </si>
  <si>
    <t>Respecter les dispositions de la déclaration des Nations unies sur les droits des peuples autochtones (UNDRIP) et de la convention 169 de l'Organisation internationale du travail (OIT).</t>
  </si>
  <si>
    <t>La déclaration des Nations unies sur les droits des peuples autochtones (UNDRIP) et la convention 169 de l'Organisation internationale du travail (OIT).</t>
  </si>
  <si>
    <t>3.5</t>
  </si>
  <si>
    <t>Identifier les lieux importants pour les populations autochtones, avec leur participation culturellement appropriée.</t>
  </si>
  <si>
    <t>Documenter/cartographier les sites importants pour les populations autochtones.</t>
  </si>
  <si>
    <t>Ai-je conçu et mis en œuvre des mesures de protection pour les sites précédemment identifiés en impliquant les populations autochtones de manière appropriée sur le plan culturel ?</t>
  </si>
  <si>
    <t>Mettre en œuvre les mesures définies pour protéger les sites importants pour les populations autochtones, avec leur participation culturellement appropriée.</t>
  </si>
  <si>
    <t>Conserver des enregistrements de toutes les activités visant à protéger les sites importants pour les populations autochtones.</t>
  </si>
  <si>
    <t>Dois-je interrompre les activités de gestion forestière en cas de découverte de nouveaux sites importants pour les populations autochtones, jusqu'à ce que des mesures de protection soient adoptées ?</t>
  </si>
  <si>
    <t>Arrêter les activités de gestion en cas de découverte de nouveaux sites importants pour les populations autochtones, jusqu'à ce que des mesures de protection soient convenues.</t>
  </si>
  <si>
    <t>3.6</t>
  </si>
  <si>
    <t>Est-ce que j'utilise les connaissances traditionnelles et la propriété intellectuelle des peuples autochtones uniquement avec leur consentement libre, préalable et éclairé ?</t>
  </si>
  <si>
    <t>Mener un processus de consentement libre, préalable et éclairé pour l'utilisation des connaissances traditionnelles et de la propriété intellectuelle des populations autochtones.</t>
  </si>
  <si>
    <t>Accord écrit contraignant avec les peuples autochtones sur l'utilisation de leurs connaissances traditionnelles et de leur propriété intellectuelle.</t>
  </si>
  <si>
    <t>Dois-je indemniser les populations autochtones pour l'utilisation de leurs connaissances traditionnelles et de leur propriété intellectuelle ?</t>
  </si>
  <si>
    <t>Indemniser les populations autochtones, conformément à l'accord contraignant, si leurs connaissances traditionnelles et leur propriété intellectuelle doivent être utilisées.</t>
  </si>
  <si>
    <t>PRINCIPE 4 | Relatons avec les Communautes</t>
  </si>
  <si>
    <t>4.1</t>
  </si>
  <si>
    <t>Ai-je identifié les communautés locales dans ou autour de mon unité de gestion qui pourraient être affectées par mes activités ?</t>
  </si>
  <si>
    <t>Identifier les communautés locales situées à l'intérieur ou autour de mon unité de gestion et susceptibles d'être affectées par mes activités.</t>
  </si>
  <si>
    <t>L'évaluation identifie-t-elle les communautés locales potentiellement affectées par mes activités ?</t>
  </si>
  <si>
    <t>Je vous remercie de votre attention. Passez à la question suivante.</t>
  </si>
  <si>
    <t>Ai-je documenté et cartographié les droits applicables (coutumiers et autres) et les obligations des communautés locales ?</t>
  </si>
  <si>
    <t>Documenter/cartographier la présence des communautés locales, ainsi que leurs droits et obligations.</t>
  </si>
  <si>
    <t>Est-ce que j'implique les communautés locales d'une manière culturellement appropriée dans la documentation et la cartographie de leurs droits et obligations applicables ?</t>
  </si>
  <si>
    <t xml:space="preserve">Impliquer les communautés locales d'une manière culturellement appropriée dans l'identification de leurs droits et obligations. </t>
  </si>
  <si>
    <t>4.2</t>
  </si>
  <si>
    <t>Ai-je informé les communautés locales quand, où et comment elles peuvent faire des commentaires et demander la modification des activités de gestion dans la mesure nécessaire pour protéger leurs droits, leurs ressources, leurs terres et leurs territoires ?</t>
  </si>
  <si>
    <t>Informer les communautés locales quand, où et comment elles peuvent faire des commentaires et demander la modification des activités de gestion dans la mesure nécessaire pour protéger leurs droits, leurs ressources, leurs terres et leurs territoires.</t>
  </si>
  <si>
    <t>Ai-je mis en place des mécanismes pour m'assurer que je ne viole pas les droits des communautés locales ?</t>
  </si>
  <si>
    <t>Mettre en œuvre des mécanismes garantissant que les droits des communautés locales ne sont pas violés.</t>
  </si>
  <si>
    <t>Si mes activités de gestion forestière violent les droits des communautés locales, est-ce que j'arrête les activités de gestion et corrige la situation ?</t>
  </si>
  <si>
    <t>Arrêter les activités et corriger la situation si les droits des communautés locales ont été violés.</t>
  </si>
  <si>
    <t>4.X</t>
  </si>
  <si>
    <t>Si mes activités de gestion forestière sont susceptibles d'affecter les droits des peuples traditionnels, ceux-ci ont-ils donné leur consentement libre, préalable et éclairé ?</t>
  </si>
  <si>
    <t xml:space="preserve">Appliquer un processus de consentement libre, préalable et éclairé avec les peuples traditionnels, si mes activités sont susceptibles de les affecter. </t>
  </si>
  <si>
    <t>4.3</t>
  </si>
  <si>
    <t>Est-ce que je préfère utiliser des travailleurs et des services locaux ?</t>
  </si>
  <si>
    <t xml:space="preserve">Donner la préférence à l'emploi et aux services locaux. </t>
  </si>
  <si>
    <t>Inclure la préférence pour l'emploi et les services locaux dans la procédure de recrutement et d'emploi (le cas échéant).</t>
  </si>
  <si>
    <t>4.4</t>
  </si>
  <si>
    <t>Est-ce que j'identifie l'implication culturellement appropriée des communautés locales dans les opportunités de développement social et économique local ?</t>
  </si>
  <si>
    <t>Identifier, avec la participation des communautés locales, les possibilités de développement social et économique local.</t>
  </si>
  <si>
    <t>Est-ce que je participe à des activités de développement social et économique dans ma communauté ou ma région ?</t>
  </si>
  <si>
    <t>Mettre en œuvre des activités qui soutiennent le développement social et économique local.</t>
  </si>
  <si>
    <t>Enregistrer les activités qui contribuent au développement local.</t>
  </si>
  <si>
    <t>4.5</t>
  </si>
  <si>
    <t>Est-ce que j'identifie, avec la participation culturellement appropriée des communautés locales, si mes activités de gestion forestière génèrent des impacts négatifs significatifs sur les communautés locales ?</t>
  </si>
  <si>
    <t>Identifier, avec la participation culturellement appropriée des communautés locales, si les activités de gestion génèrent des impacts négatifs significatifs sur les communautés locales.</t>
  </si>
  <si>
    <t>Ai-je mis en place des mesures de prévention, élaborées avec la participation culturellement appropriée des communautés locales, afin d'éviter que des impacts négatifs significatifs ne se produisent ?</t>
  </si>
  <si>
    <t>Identifier et mettre en œuvre, avec la participation culturellement appropriée des communautés locales, des mesures préventives pour éviter les impacts négatifs des activités de gestion.</t>
  </si>
  <si>
    <t>Ai-je essayé de remédier aux impacts négatifs significatifs que mes activités ont générés ?</t>
  </si>
  <si>
    <t>Remédier à tout impact négatif significatif, s'il s'est produit.</t>
  </si>
  <si>
    <t>4.6</t>
  </si>
  <si>
    <t xml:space="preserve">Ai-je mis en place une procédure pour m'aider à régler les différends qui peuvent survenir avec les communautés locales ? </t>
  </si>
  <si>
    <t>Est-ce que j'implique les communautés locales d'une manière culturellement appropriée dans l'élaboration de la procédure ?</t>
  </si>
  <si>
    <t>Ai-je rendu publique la procédure de résolution des litiges avec les communautés locales ?</t>
  </si>
  <si>
    <t>Mettre à la disposition du public la procédure de traitement des litiges avec les communautés locales.</t>
  </si>
  <si>
    <t>Les litiges liés aux impacts négatifs des activités de gestion forestière ont-ils été traités en temps utile et résolus ou des mesures ont-elles été prises pour les résoudre ?</t>
  </si>
  <si>
    <t>Résoudre les litiges en suivant la procédure. Veiller à ce que tout soit mis en œuvre pour résoudre les litiges avant qu'ils ne soient portés devant les tribunaux.</t>
  </si>
  <si>
    <t>Existe-t-il un registre des litiges dans lesquels j'ai été impliqué avec les communautés locales ?</t>
  </si>
  <si>
    <t>Tenir un registre des litiges et des processus de résolution des litiges avec les communautés locales.</t>
  </si>
  <si>
    <t>Est-ce que j'offre une compensation équitable aux communautés locales dans le cadre de la résolution du litige, conformément aux normes juridiques ?</t>
  </si>
  <si>
    <t xml:space="preserve">Offrir une compensation aux communautés locales conformément aux normes juridiques. </t>
  </si>
  <si>
    <t>Accord de compensation avec les communautés locales.</t>
  </si>
  <si>
    <t>Est-ce que j'arrête les activités forestières s'il y a un conflit avec les communautés locales en raison des impacts négatifs de la gestion ?</t>
  </si>
  <si>
    <t>Arrêter les activités forestières dans les zones de litiges avec les communautés locales jusqu'à ce qu'elles soient résolues.</t>
  </si>
  <si>
    <t>4.7</t>
  </si>
  <si>
    <t>Identifier les lieux d'importance particulière pour les communautés locales, avec leur participation culturellement appropriée.</t>
  </si>
  <si>
    <t>Documenter/cartographier les sites importants pour les communautés locales.</t>
  </si>
  <si>
    <t>Concevoir et mettre en œuvre des mesures de protection pour les lieux d'importance particulière pour les communautés locales, avec leur participation culturellement appropriée.</t>
  </si>
  <si>
    <t xml:space="preserve">Actions </t>
  </si>
  <si>
    <t>Ai-je interrompu les activités de gestion forestière au cas où de nouveaux sites importants pour les communautés locales seraient découverts, jusqu'à ce que des mesures de protection soient convenues ?</t>
  </si>
  <si>
    <t>Arrêter les activités de gestion en cas de découverte de nouveaux sites revêtant une importance particulière pour les communautés locales, jusqu'à ce que les mesures de protection soient approuvées.</t>
  </si>
  <si>
    <t>4.8</t>
  </si>
  <si>
    <t>Est-ce que j'utilise les connaissances traditionnelles ou la propriété intellectuelle des peuples traditionnels ?</t>
  </si>
  <si>
    <t>Identifier les connaissances traditionnelles et la propriété intellectuelle des peuples traditionnels.</t>
  </si>
  <si>
    <t>Conclure un accord contraignant avec les communautés sur l'utilisation des connaissances traditionnelles et de la propriété intellectuelle.</t>
  </si>
  <si>
    <t xml:space="preserve">Mettre en œuvre un processus de consentement libre, préalable et éclairé pour l'utilisation des connaissances traditionnelles ou de la propriété intellectuelle. </t>
  </si>
  <si>
    <t>Est-ce que j'indemnise les peuples traditionnels pour l'utilisation de leurs connaissances traditionnelles et de leur propriété intellectuelle ?</t>
  </si>
  <si>
    <t>Compenser les peuples traditionnels pour l'utilisation des connaissances traditionnelles conformément à l'accord.</t>
  </si>
  <si>
    <t>PRINCIPE 5 | Benefices Generes par la Forest</t>
  </si>
  <si>
    <t>5.1</t>
  </si>
  <si>
    <t>Ai-je identifié les différents produits ou services que je peux cultiver, récolter et/ou vendre dans mon unité de gestion ?</t>
  </si>
  <si>
    <t>Identifier la gamme des ressources et des services qui peuvent être cultivés, récoltés et/ou vendus dans mon unité de gestion.</t>
  </si>
  <si>
    <t>Est-ce que j'utilise les différents services et ressources identifiés dans mon unité de gestion, conformément à mes objectifs de gestion ?</t>
  </si>
  <si>
    <t>Tirer parti des différentes ressources et services identifiés dans mon unité de gestion, conformément à mes objectifs de gestion.</t>
  </si>
  <si>
    <t>Ai-je rendu l'utilisation des ressources et des services présents dans l'unité de gestion accessible à d'autres personnes, conformément aux objectifs de gestion ?</t>
  </si>
  <si>
    <t>Mettre à la disposition des autres l'utilisation des ressources ou des services présents dans l'unité de gestion, conformément aux objectifs de gestion.</t>
  </si>
  <si>
    <t>Est-ce que je comprends/utilise la procédure FSC pour les services écosystémiques ? Est-ce que je fais des déclarations promotionnelles sur les "services écosystémiques" ?</t>
  </si>
  <si>
    <t>Si vous n'êtes pas familier avec cette procédure, vous pouvez suivre une formation sur la Procédure FSC pour les services écosystémiques (FSC-PRO-30-006 V2-0). Si vous l'appliquez, vous devez vous conformer à ses exigences.</t>
  </si>
  <si>
    <t>5.2</t>
  </si>
  <si>
    <t>Est-ce que je récolte du bois dans mon unité de gestion ?</t>
  </si>
  <si>
    <t>Je vous remercie de votre attention. Veuillez poursuivre avec la question numéro 104.</t>
  </si>
  <si>
    <t>Ai-je déterminé les taux de récolte ou la coupe annuelle autorisée de bois ?</t>
  </si>
  <si>
    <t xml:space="preserve">Calculs du taux de récolte annuel autorisé ou de la coupe autorisée de bois. </t>
  </si>
  <si>
    <t>Est-ce que je récolte du bois à un niveau égal ou inférieur au niveau de récolte durable ?</t>
  </si>
  <si>
    <t>Récoltez le bois à un niveau égal ou inférieur au taux de récolte durable.</t>
  </si>
  <si>
    <t>Est-ce que je tiens un registre du volume de bois que je récolte ?</t>
  </si>
  <si>
    <t xml:space="preserve">Enregistrer le volume de bois récolté. Comparaison entre la récolte effective et le niveau de récolte durable calculé. </t>
  </si>
  <si>
    <t>Je vous remercie de votre attention. Veuillez poursuivre avec la question numéro 108.</t>
  </si>
  <si>
    <t xml:space="preserve">Calculs du niveau de récolte autorisé pour les produits forestiers non ligneux. </t>
  </si>
  <si>
    <t>Est-ce que je récolte des produits forestiers non ligneux à un niveau égal ou inférieur à ce taux durable ?</t>
  </si>
  <si>
    <t>Récolter les produits forestiers non ligneux à un taux durable ou inférieur.</t>
  </si>
  <si>
    <t>Est-ce que je tiens un registre du volume de produits forestiers non ligneux que je récolte ?</t>
  </si>
  <si>
    <t xml:space="preserve">Tenir des registres des produits forestiers non ligneux récoltés. Comparaison de la récolte réelle avec le niveau de récolte durable calculé. </t>
  </si>
  <si>
    <t>5.3</t>
  </si>
  <si>
    <t>Est-ce que je tiens un registre des coûts liés à toutes les activités, y compris ceux qui contribuent à la prévention et à l'atténuation ou à la compensation des impacts négatifs de mes activités ?</t>
  </si>
  <si>
    <t>Enregistrer tous les coûts, y compris ceux qui contribuent à la prévention, à l'atténuation ou à la compensation des impacts négatifs de mes activités.</t>
  </si>
  <si>
    <t>Est-ce que j'identifie les impacts positifs de mes activités de gestion forestière ?</t>
  </si>
  <si>
    <t xml:space="preserve">Identifier les impacts positifs des activités de gestion forestière. </t>
  </si>
  <si>
    <t>Inclure les impacts positifs des activités de gestion dans le plan de gestion.</t>
  </si>
  <si>
    <t>5.4</t>
  </si>
  <si>
    <t xml:space="preserve">Est-ce que j'utilise des biens, des services ou des installations provenant de tiers ou d'entreprises ? Sont-ils issus du voisinage ? </t>
  </si>
  <si>
    <t>Utiliser de préférence des biens, des services ou des installations locaux, à condition qu'ils soient disponibles et d'un coût raisonnable. Si ce n'est pas le cas, faire des efforts raisonnables pour encourager leur installation et leur mise en place.</t>
  </si>
  <si>
    <t>5.5</t>
  </si>
  <si>
    <t>Est-ce que je connais les coûts de mes activités de gestion forestière et les prix des produits que je vends ? Suis-je capable de calculer le rapport coûts/bénéfices ?</t>
  </si>
  <si>
    <t>Établir le budget de mes activités ou dresser la liste des coûts des activités et des prix de vente des produits. Faire un calcul de rentabilité de l'opération.</t>
  </si>
  <si>
    <t>Est-ce que je dispose et mets en œuvre les ressources allouées pour me conformer au plan de gestion et à la norme de certification FSC ?</t>
  </si>
  <si>
    <t>Disposer et mettre en œuvre les ressources allouées pour se conformer au plan de gestion et à la norme de certification FSC.</t>
  </si>
  <si>
    <t>PRINCIPE 6 | Valeurs et Impacts Environnementaux</t>
  </si>
  <si>
    <t>6.1</t>
  </si>
  <si>
    <t>Est-ce que je dispose d'une évaluation qui identifie les valeurs environnementales au sein de mon unité de gestion ou en dehors de mon unité de gestion lorsqu'elles sont susceptibles d'être affectées par mes activités ?</t>
  </si>
  <si>
    <t>Identifier les valeurs environnementales par l'expérience, les observations directes, la consultation d'experts et l'engagement des acteurs concernés et intéressés.</t>
  </si>
  <si>
    <t>Identification des valeurs environnementales.</t>
  </si>
  <si>
    <t>Document sur les valeurs environnementales : comprend les valeurs environnementales identifiées.</t>
  </si>
  <si>
    <t>6.2</t>
  </si>
  <si>
    <t>Avant de mener des activités de gestion, suis-je conscient des impacts potentiels sur les valeurs environnementales identifiées ?</t>
  </si>
  <si>
    <t xml:space="preserve">Identifier, avant les activités, les impacts réels et potentiels des activités de gestion sur les valeurs environnementales. </t>
  </si>
  <si>
    <t>Document sur les valeurs environnementales : inclure les impacts potentiels sur les valeurs environnementales identifiées avant la gestion.</t>
  </si>
  <si>
    <t xml:space="preserve"> Documents</t>
  </si>
  <si>
    <t>6.3</t>
  </si>
  <si>
    <t>Est-ce que j'exerce mes activités de manière à prévenir et à protéger les valeurs environnementales contre d'éventuelles incidences négatives ?</t>
  </si>
  <si>
    <t>Document sur les valeurs environnementales : inclure les activités qui préviennent et protègent les valeurs environnementales des impacts négatifs potentiels.</t>
  </si>
  <si>
    <t>Mettre en œuvre les activités de manière à prévenir et à protéger les valeurs environnementales des incidences négatives potentielles.</t>
  </si>
  <si>
    <t>Si j'ai causé un impact, dois-je modifier mes pratiques et réparer ou atténuer les dommages causés ?</t>
  </si>
  <si>
    <t xml:space="preserve">Modifier les pratiques lorsqu'elles ont des incidences négatives sur les valeurs environnementales et réparer ou atténuer les dommages causés. </t>
  </si>
  <si>
    <t>6.4</t>
  </si>
  <si>
    <t>Dans l'évaluation des valeurs environnementales, est-ce que j'identifie des espèces rares, menacées ou inscrites sur la liste CITES, ainsi que leurs habitats ?</t>
  </si>
  <si>
    <t>Identifier les espèces rares et menacées et les espèces inscrites à la CITES, ainsi que leurs habitats, par des observations directes et au moins en consultant les autorités et/ou les organismes publics.</t>
  </si>
  <si>
    <t>Si des espèces rares et menacées, des espèces inscrites à la CITES et leurs habitats sont identifiés, ai-je mis en place des mesures pour protéger ces espèces et leurs habitats ?</t>
  </si>
  <si>
    <t>Définir et mettre en œuvre des mesures de protection des espèces rares et menacées et de leurs habitats.</t>
  </si>
  <si>
    <t>Mesures de protection des espèces rares et menacées et de leurs habitats.</t>
  </si>
  <si>
    <t>Document sur les valeurs environnementales : inclure les impacts potentiels et les mesures de gestion spécifiques pour protéger les espèces rares et menacées et leurs habitats.</t>
  </si>
  <si>
    <t>Si des espèces rares et menacées, des espèces inscrites à la CITES et leurs habitats sont identifiés, ai-je mis en place des mesures pour empêcher la chasse, la pêche, le piégeage ou la récolte de ces espèces ?</t>
  </si>
  <si>
    <t>Appliquer des procédures pour prévenir les activités illégales, notamment la chasse, la pêche, le piégeage et la collecte d'espèces rares, menacées et inscrites à la CITES.</t>
  </si>
  <si>
    <t>6.5</t>
  </si>
  <si>
    <t>Ai-je identifié des écosystèmes indigènes dans mon unité de gestion ?</t>
  </si>
  <si>
    <t>Identifier les écosystèmes indigènes au sein de l'unité de gestion par des observations directes et au moins par la consultation des autorités locales et/ou des organismes publics.</t>
  </si>
  <si>
    <t>Document sur les valeurs environnementales : inclure les écosystèmes indigènes identifiés (carte ou croquis).</t>
  </si>
  <si>
    <t>Est-ce que je protège les écosystèmes indigènes dans mon unité de gestion ?</t>
  </si>
  <si>
    <t>Protéger les zones d'écosystèmes indigènes dans mon unité de gestion.</t>
  </si>
  <si>
    <t>Document sur les valeurs environnementales : inclure les mesures visant à protéger les écosystèmes indigènes.</t>
  </si>
  <si>
    <t>Est-ce que je contribue à la restauration et à la régénération des écosystèmes dans des conditions naturelles ?</t>
  </si>
  <si>
    <t>Document sur les valeurs environnementales : inclure des mesures visant à restaurer les écosystèmes indigènes.</t>
  </si>
  <si>
    <t>Restaurer les zones d'écosystèmes indigènes dans mon unité de gestion.</t>
  </si>
  <si>
    <t>Les zones d'écosystèmes indigènes, associées à d'autres éléments de conservation, couvrent-elles une superficie égale ou supérieure à 10 % de mon unité de gestion ?</t>
  </si>
  <si>
    <t>6.6</t>
  </si>
  <si>
    <t>Est-ce que je protège les espèces vivant dans les zones d'écosystèmes indigènes et leurs habitats dans l'unité de gestion ?</t>
  </si>
  <si>
    <t>Identifier à l'avance les espèces et les caractéristiques de l'habitat de leur écosystème d'origine.</t>
  </si>
  <si>
    <t>Définir et mettre en œuvre des mesures pour protéger et améliorer ou restaurer les espèces et leurs habitats dans les écosystèmes indigènes.</t>
  </si>
  <si>
    <t>6.7</t>
  </si>
  <si>
    <t>Est-ce que je connais les cours d'eau (ruisseaux, rivières) et les plans d'eau (lagunes, lacs naturels) qui existent dans l'unité de gestion ?</t>
  </si>
  <si>
    <t>Identifier les cours d'eau (ruisseaux, rivières) et les plans d'eau (lagunes, lacs naturels) qui existent dans l'unité de gestion.</t>
  </si>
  <si>
    <t>Est-ce que je protège la qualité et la quantité d'eau dans les cours d'eau et les plans d'eau, ainsi que la végétation qui les borde ?</t>
  </si>
  <si>
    <t>Mettre en œuvre des mesures de protection et de restauration des cours d'eau et des plans d'eau, ainsi que de la végétation qui les borde.</t>
  </si>
  <si>
    <t>Inclure dans le plan de gestion des mesures de protection et de restauration des cours d'eau et des plans d'eau, ainsi que de la végétation qui les borde.</t>
  </si>
  <si>
    <t>Est-ce que je répare les dommages que je cause aux cours d'eau et aux plans d'eau ainsi qu'à la végétation qui les borde ?</t>
  </si>
  <si>
    <t>Mettre en œuvre les mesures nécessaires pour réparer les dommages causés aux cours d'eau, aux plans d'eau et à la végétation adjacente.</t>
  </si>
  <si>
    <t>6.8</t>
  </si>
  <si>
    <t>Inclure dans le plan de gestion des mesures visant à maintenir un mélange d'espèces, de tailles et d'âges d'arbres en fonction du paysage.</t>
  </si>
  <si>
    <t xml:space="preserve">Est-ce que je maintiens un mélange d'espèces, de tailles et d'âges d'arbres dans l'unité de gestion, en fonction du paysage ? </t>
  </si>
  <si>
    <t>Mettre en œuvre des mesures pour maintenir un mélange d'espèces, de tailles et d'âges d'arbres en fonction du paysage.</t>
  </si>
  <si>
    <t>Si le mélange d'espèces, de tailles et d'âges des arbres de l'unité de gestion a été affecté par les activités de gestion, dois-je faire quelque chose pour le restaurer ?</t>
  </si>
  <si>
    <t>Les mesures visant à restaurer un mélange d'espèces, de tailles et d'âges d'arbres dans l'unité de gestion, s'il a été affecté par les activités de gestion, doivent être incluses dans le plan de gestion.</t>
  </si>
  <si>
    <t>Restaurer un mélange d'espèces, de tailles et d'âges d'arbres dans l'unité de gestion, si cela a été affecté par des activités de gestion.</t>
  </si>
  <si>
    <t>6.9/6.10/6.11</t>
  </si>
  <si>
    <t>PRINCIPE 7 | Planification de la Gestion</t>
  </si>
  <si>
    <t>7.1</t>
  </si>
  <si>
    <t>Ai-je un plan de gestion ?</t>
  </si>
  <si>
    <t>Plan de gestion forestière.</t>
  </si>
  <si>
    <t>Ai-je inclus la vision et les valeurs de mon organisation dans mon plan de gestion ?</t>
  </si>
  <si>
    <t>Ai-je inclus dans mon plan de gestion des objectifs mesurables (y compris des objectifs sociaux et environnementaux) qui peuvent faire l'objet d'un suivi dans le temps ?</t>
  </si>
  <si>
    <t>Inclure dans le plan de gestion des objectifs mesurables (y compris des objectifs sociaux et environnementaux) qui peuvent faire l'objet d'un suivi dans le temps.</t>
  </si>
  <si>
    <t>7.2</t>
  </si>
  <si>
    <t>Ai-je inclus dans mon plan de gestion les activités que j'entreprendrai pour atteindre les objectifs ?</t>
  </si>
  <si>
    <t>Inclure dans le plan de gestion les activités à entreprendre pour atteindre les objectifs de gestion.</t>
  </si>
  <si>
    <t>Ai-je inclus dans mon plan de gestion toutes les questions énoncées dans la norme FSC aux annexes E et F ?</t>
  </si>
  <si>
    <t>Inclure dans le plan de gestion tout ce qui est requis par les annexes E et F de la norme FSC.</t>
  </si>
  <si>
    <t>7.3</t>
  </si>
  <si>
    <t>Est-ce que je suis et contrôle la mise en œuvre et le contrôle des objectifs vérifiables du plan de gestion ?</t>
  </si>
  <si>
    <t>Suivre et superviser la mise en œuvre et contrôler les objectifs vérifiables du plan de gestion.</t>
  </si>
  <si>
    <t xml:space="preserve"> Actions</t>
  </si>
  <si>
    <t>7.4</t>
  </si>
  <si>
    <t>Est-ce que je révise et mets à jour mon plan de gestion tous les 5 ans, ou lorsque les réglementations légales l'exigent ?</t>
  </si>
  <si>
    <t>Réviser et mettre à jour le plan de gestion tous les 5 ans, ou comme l'exigent les réglementations légales.</t>
  </si>
  <si>
    <t>7.5</t>
  </si>
  <si>
    <t>Ai-je un résumé du plan de gestion accessible au public ?</t>
  </si>
  <si>
    <t xml:space="preserve">Mettre un résumé du plan de gestion à la disposition du public. </t>
  </si>
  <si>
    <t>Documento</t>
  </si>
  <si>
    <t>7.6</t>
  </si>
  <si>
    <t>Y a-t-il des personnes affectées ou intéressées par ma gestion forestière ?</t>
  </si>
  <si>
    <t>Identifier et enregistrer les parties intéressées et affectées.</t>
  </si>
  <si>
    <t>Si des personnes intéressées le demandent, dois-je les informer de mes activités de gestion forestière ?</t>
  </si>
  <si>
    <t>Informer les personnes intéressées des activités de gestion forestière.</t>
  </si>
  <si>
    <t>Êtes-vous sûr d'impliquer les personnes concernées dans la planification et le suivi des activités de gestion forestière ?</t>
  </si>
  <si>
    <t>Prévoir un espace pour que les parties concernées puissent participer à la planification et au suivi des activités de gestion forestière qui les affectent.</t>
  </si>
  <si>
    <t>Consigner les réunions avec les parties concernées et intéressées.</t>
  </si>
  <si>
    <t>PRINCIPE 8 | Suivi et Evaluation</t>
  </si>
  <si>
    <t>8.1</t>
  </si>
  <si>
    <t>Ai-je un plan de surveillance pour la mise en œuvre du plan de gestion ?</t>
  </si>
  <si>
    <t>Élaborer un plan de suivi pour la mise en œuvre du plan de gestion.</t>
  </si>
  <si>
    <t>Est-ce que je mets en œuvre le plan de suivi ?</t>
  </si>
  <si>
    <t>Mettre en œuvre le plan de suivi.</t>
  </si>
  <si>
    <t>8.2</t>
  </si>
  <si>
    <t>Est-ce que je surveille les impacts sociaux et environnementaux de mes activités de gestion forestière et les changements dans les conditions environnementales ?</t>
  </si>
  <si>
    <t>Contrôler les impacts sociaux et environnementaux résultant de mes activités de gestion forestière et de l'évolution des conditions environnementales.</t>
  </si>
  <si>
    <t>8.3</t>
  </si>
  <si>
    <t>Est-ce que je tiens compte des résultats du suivi pour adapter mon plan de gestion en temps utile ?</t>
  </si>
  <si>
    <t>Incorporer périodiquement les résultats du suivi dans le plan de gestion.</t>
  </si>
  <si>
    <t>8.4</t>
  </si>
  <si>
    <t>Est-ce que je dispose d'un résumé des résultats de la surveillance et est-ce qu'il est accessible au public ?</t>
  </si>
  <si>
    <t xml:space="preserve">Mettre les résultats du suivi à la disposition du public. </t>
  </si>
  <si>
    <t>8.5</t>
  </si>
  <si>
    <t>Est-ce que je vends des produits forestiers certifiés FSC ?</t>
  </si>
  <si>
    <t>Je vous remercie de votre attention. Poursuivez avec la question numéro 150.</t>
  </si>
  <si>
    <t>Est-ce que je dispose d'un système de traçabilité et de suivi pour tous les produits certifiés FSC que je commercialise et est-ce que je le mets en œuvre ?</t>
  </si>
  <si>
    <t>Disposer et mettre en œuvre un système de traçabilité et de suivi pour tous les produits certifiés FSC que je commercialise.</t>
  </si>
  <si>
    <t>Est-ce que je dispose d'un registre de tous les produits certifiés FSC vendus au cours des 5 dernières années ?</t>
  </si>
  <si>
    <t>Conserver les dossiers de tous les produits certifiés FSC vendus, y compris les documents de transport (lettres de voiture), les factures de vente, les fiches techniques, avec toutes les informations requises par la norme FSC. Conserver les registres pendant au moins 5 ans.</t>
  </si>
  <si>
    <t>PRINCIPE 9 | Hautes Valeurs de Conservation</t>
  </si>
  <si>
    <t>9.1</t>
  </si>
  <si>
    <t>L'évaluation des Hautes Valeurs de Conservation est-elle basée sur des observations directes, des consultations avec les parties prenantes locales, affectées et intéressées, et des cartes ou les Meilleures Informations Disponibles (Annexe D et Annexe H de la norme) ?</t>
  </si>
  <si>
    <t>Considérez les sources suivantes pour l'évaluation des Hautes Valeurs de Conservation : observations directes, consultations avec les parties prenantes locales, affectées et intéressées, cartes, ou Meilleures Informations Disponibles (Annexe D et Annexe H de la norme).</t>
  </si>
  <si>
    <t>9.2</t>
  </si>
  <si>
    <t>Est-ce que je connais les menaces qui pèsent sur la conservation des Hautes Valeurs de Conservation et de leurs zones ?</t>
  </si>
  <si>
    <t>Identifier et enregistrer les menaces qui pèsent sur la conservation des Hautes Valeurs de Conservation et de leurs zones.</t>
  </si>
  <si>
    <t>Ai-je un plan pour maintenir ou améliorer les Hautes Valeurs de Conservation identifiées ?</t>
  </si>
  <si>
    <t>9.3</t>
  </si>
  <si>
    <t>9.4</t>
  </si>
  <si>
    <t>Est-ce que je consulte les voisins, les parties prenantes ou les parties affectées sur les résultats de la surveillance et est-ce que j'adapte les stratégies si nécessaire ?</t>
  </si>
  <si>
    <t>PRINCIPE 10 | Mise en Œuvre des Activites de Gestion</t>
  </si>
  <si>
    <t>10.1</t>
  </si>
  <si>
    <t>Y a-t-il une régénération ou un reboisement en temps voulu dans mon unité de gestion après la récolte finale, d'une manière qui protège les valeurs environnementales ?</t>
  </si>
  <si>
    <t xml:space="preserve">Veiller à ce que la régénération ou le reboisement après la récolte finale se fasse de manière à protéger les valeurs environnementales. </t>
  </si>
  <si>
    <t>Inclure dans le plan de gestion des traitements pour les zones récoltées et des règles pour la gestion de la régénération d'une manière qui protège les valeurs environnementales.</t>
  </si>
  <si>
    <t>10.2</t>
  </si>
  <si>
    <t>Est-ce que j'utilise des espèces d'arbres exotiques dans mon unité de gestion ?</t>
  </si>
  <si>
    <t>Si</t>
  </si>
  <si>
    <t>Justifier le choix des espèces, en particulier lorsqu'il s'agit d'espèces exotiques.</t>
  </si>
  <si>
    <t>10.3</t>
  </si>
  <si>
    <t>Est-ce que j'utilise des espèces d'arbres exotiques envahissantes dans mon unité de gestion ?</t>
  </si>
  <si>
    <t xml:space="preserve">Éviter la propagation en dehors de la zone de plantation, en mettant en œuvre des mesures d'atténuation appropriées. </t>
  </si>
  <si>
    <t>Est-ce que je participe à des programmes de lutte contre les effets envahissants d'espèces exotiques que je n'ai pas introduites ?</t>
  </si>
  <si>
    <t>Accepter de participer à des programmes de contrôle de l'impact invasif de toute espèce exotique que je n'ai pas introduite, si on me le demande.</t>
  </si>
  <si>
    <t>10.4</t>
  </si>
  <si>
    <t>Est-ce que j'utilise des organismes génétiquement modifiés ?</t>
  </si>
  <si>
    <t>Ne pas utiliser de matériel génétiquement modifié - Le FSC n'autorise pas l'utilisation de matériel génétiquement modifié !</t>
  </si>
  <si>
    <t>Inclure une déclaration dans le plan de gestion indiquant qu'aucun organisme génétiquement modifié n'est utilisé.</t>
  </si>
  <si>
    <t>10.5</t>
  </si>
  <si>
    <t>Est-ce que j'utilise des pratiques appropriées (pour les espèces, la végétation et mes objectifs de gestion) pour gérer mon unité de gestion ?</t>
  </si>
  <si>
    <t>Inclure dans le plan de gestion des traitements sylvicoles respectueux de l'environnement.</t>
  </si>
  <si>
    <t>Mettre en œuvre des traitements sylvicoles respectueux de l'environnement.</t>
  </si>
  <si>
    <t>10.6</t>
  </si>
  <si>
    <t>Est-ce que j'utilise des engrais ?</t>
  </si>
  <si>
    <t>Mettre en place une procédure pour l'utilisation et la réduction de l'utilisation d'engrais et démontrer que l'utilisation d'engrais est le seul moyen d'atteindre les objectifs de gestion forestière.</t>
  </si>
  <si>
    <t>Est-ce que je réduis l'utilisation d'engrais ?</t>
  </si>
  <si>
    <t>Démontrer que je m'efforce de réduire l'utilisation d'engrais.</t>
  </si>
  <si>
    <t>Est-ce que je tiens un registre des engrais utilisés ?</t>
  </si>
  <si>
    <t>Tenir des registres sur l'utilisation des engrais, y compris le nom commercial, l'ingrédient actif, le site d'application et la superficie totale traitée, le taux et la quantité totale utilisée, la date d'application et la fréquence d'utilisation.</t>
  </si>
  <si>
    <t>Est-ce que je protège les valeurs environnementales lors de l'utilisation d'engrais ?</t>
  </si>
  <si>
    <t>Mettre en œuvre des mesures visant à prévenir les atteintes aux valeurs environnementales lors de l'utilisation d'engrais.</t>
  </si>
  <si>
    <t>Est-ce que je répare ou atténue les dommages causés par l'utilisation d'engrais ?</t>
  </si>
  <si>
    <t>Réparer ou atténuer les dommages causés aux valeurs environnementales par l'utilisation d'engrais.</t>
  </si>
  <si>
    <t>10.7</t>
  </si>
  <si>
    <t>Dois-je utiliser des pesticides sur l'unité de gestion ?</t>
  </si>
  <si>
    <t>Se conformer à toutes les exigences de la Politique FSC en matière de pesticides (FSC-POL-30-001 V3-0).</t>
  </si>
  <si>
    <t>Mener une évaluation des risques environnementaux et sociaux (ESRA).</t>
  </si>
  <si>
    <t xml:space="preserve">Concevoir un système de gestion intégrée des nuisibles pour démontrer que l'utilisation des pesticides est minimisée ou réduite. </t>
  </si>
  <si>
    <t xml:space="preserve">Mettre en œuvre le système de gestion intégrée des nuisibles pour démontrer que l'utilisation des pesticides est minimisée ou réduite. </t>
  </si>
  <si>
    <t>Politique du FSC en matière de pesticides ; Procédure d'utilisation des pesticides ; Législation nationale relative à l'utilisation des pesticides ; Directives de l'OIT.</t>
  </si>
  <si>
    <t>Est-ce que j'utilise ou stocke des pesticides interdits par le FSC ?</t>
  </si>
  <si>
    <t xml:space="preserve">Ne pas utiliser et ne pas stocker les pesticides interdits par le FSC. </t>
  </si>
  <si>
    <t>Est-ce que je tiens un registre de tous les pesticides que j'utilise ?</t>
  </si>
  <si>
    <t>Tenir des registres des pesticides utilisés, y compris le nom commercial, l'ingrédient actif, la quantité d'ingrédient actif utilisée, la période d'utilisation, le lieu et la zone d'utilisation, et la raison de l'utilisation.</t>
  </si>
  <si>
    <t>Est-ce que je manipule, stocke, transporte et utilise les pesticides en toute sécurité, conformément aux exigences du guide de l'OIT et à la législation en vigueur, et est-ce que je préviens les impacts négatifs potentiels sur l'environnement ?</t>
  </si>
  <si>
    <t>Élaborer une procédure pour la manipulation, le stockage, le transport et l'utilisation en toute sécurité des pesticides.</t>
  </si>
  <si>
    <t>Mettre en œuvre les procédures de manipulation, de stockage, de transport et d'utilisation des pesticides en toute sécurité.</t>
  </si>
  <si>
    <t>Procédures de manipulation, de stockage, de transport et d'utilisation des pesticides en toute sécurité.</t>
  </si>
  <si>
    <t>Est-ce que je préviens, atténue ou répare tout impact négatif causé par l'utilisation de pesticides ?</t>
  </si>
  <si>
    <t>Prévention, atténuation ou réparation de tout impact négatif causé par l'utilisation de pesticides.</t>
  </si>
  <si>
    <t>10.8</t>
  </si>
  <si>
    <t>Est-ce que j'utilise des agents de lutte biologique ?</t>
  </si>
  <si>
    <t>Procédure d'utilisation des agents de lutte biologique.</t>
  </si>
  <si>
    <t>Législation relative à l'utilisation d'agents de contrôle biologique, protocoles nationaux ou internationaux.</t>
  </si>
  <si>
    <t>Est-ce que je minimise et contrôle l'utilisation des agents de lutte biologique ?</t>
  </si>
  <si>
    <t>Réduire et essayer d'éviter l'utilisation d'agents de contrôle biologique.</t>
  </si>
  <si>
    <t>Lorsque j'utilise des agents biologiques, est-ce que je mets en œuvre des mesures d'utilisation sûre qui empêchent toute atteinte aux valeurs environnementales ?</t>
  </si>
  <si>
    <t>Appliquer des mesures de prévention et de protection des valeurs environnementales lors de l'utilisation d'agents biologiques.</t>
  </si>
  <si>
    <t>Est-ce que je tiens un registre de l'utilisation des agents de lutte biologique ?</t>
  </si>
  <si>
    <t>Tenir des registres sur l'utilisation des agents de contrôle biologique, y compris le type, la quantité, la période d'utilisation, le lieu et la raison de l'utilisation.</t>
  </si>
  <si>
    <t>10.9</t>
  </si>
  <si>
    <t>Avez-vous identifié les impacts négatifs possibles causés par les catastrophes naturelles dans l'unité de gestion et les activités susceptibles d'atténuer ces impacts ?</t>
  </si>
  <si>
    <t>Identifier les impacts négatifs possibles des catastrophes naturelles sur l'unité de gestion et les activités susceptibles d'atténuer ces impacts.</t>
  </si>
  <si>
    <t>Catastrophes naturelles et mesures de prévention et d'atténuation des impacts possibles.</t>
  </si>
  <si>
    <t>Est-ce que je détermine si mes activités de gestion sont susceptibles d'augmenter ou d'atténuer la gravité des catastrophes naturelles dans mon unité de gestion ?</t>
  </si>
  <si>
    <t>Analyser et examiner si les activités de gestion peuvent aggraver ou atténuer les effets négatifs des catastrophes naturelles.</t>
  </si>
  <si>
    <t>Est-ce que je mène mes activités de manière à réduire les risques de catastrophes naturelles, y compris les incendies, à l'intérieur et autour de mon unité de gestion ?</t>
  </si>
  <si>
    <t xml:space="preserve">Définir et mettre en œuvre des activités et/ou des mesures spécifiques pour atténuer ou réduire les risques de catastrophes naturelles. </t>
  </si>
  <si>
    <t>10.10</t>
  </si>
  <si>
    <t>Est-ce que je protège les valeurs environnementales lorsque je construis, entretiens et utilise des infrastructures et des routes ?</t>
  </si>
  <si>
    <t>Élaborer et mettre en œuvre des mesures garantissant la protection des valeurs environnementales lors de la construction, de l'entretien et de l'utilisation des infrastructures et des routes.</t>
  </si>
  <si>
    <t>10.11</t>
  </si>
  <si>
    <t>Mettre en œuvre des techniques de récolte et d'extraction à faible impact pour le bois et les produits forestiers non ligneux.</t>
  </si>
  <si>
    <t xml:space="preserve">Inclure les pratiques de récolte et d'extraction à faible impact dans le plan de gestion. </t>
  </si>
  <si>
    <t>Est-ce que je répare immédiatement et/ou atténue les dommages que j'ai causés aux valeurs environnementales ?</t>
  </si>
  <si>
    <t>Réparer et/ou atténuer immédiatement tout dommage causé aux valeurs environnementales.</t>
  </si>
  <si>
    <t xml:space="preserve">Je révise et j'adapte les activités de mon plan de gestion afin de prévenir les dommages aux valeurs environnementales. </t>
  </si>
  <si>
    <t>Est-ce que je laisse les matériaux morts et en décomposition dans la forêt après la récolte pour préserver les valeurs environnementales ?</t>
  </si>
  <si>
    <t>Je laisse les matériaux morts et en décomposition dans la forêt après les actions de récolte.</t>
  </si>
  <si>
    <t>10.12</t>
  </si>
  <si>
    <t>Est-ce que je nettoie, collecte, transporte et élimine correctement les déchets non forestiers ?</t>
  </si>
  <si>
    <t>Appliquer le protocole de gestion des déchets.</t>
  </si>
  <si>
    <t xml:space="preserve">Protocole de gestion des déchets. </t>
  </si>
  <si>
    <t>Protocole de gestion des déchets, comprenant la collecte, le nettoyage, le transport et l'élimination dans le respect de l'environnement, en tenant compte de la législation.</t>
  </si>
  <si>
    <t xml:space="preserve">QUESTIONNAIRE	</t>
  </si>
  <si>
    <r>
      <rPr>
        <b/>
        <sz val="16"/>
        <color theme="1"/>
        <rFont val="Greycliff CF"/>
        <family val="3"/>
      </rPr>
      <t>PRINCIPE 1 : RESPECT DE LA LOI</t>
    </r>
    <r>
      <rPr>
        <sz val="16"/>
        <color theme="1"/>
        <rFont val="Greycliff CF"/>
        <family val="3"/>
      </rPr>
      <t xml:space="preserve">
</t>
    </r>
    <r>
      <rPr>
        <sz val="12"/>
        <color theme="1"/>
        <rFont val="Greycliff CF"/>
        <family val="3"/>
      </rPr>
      <t>L'Organisation* se conforme à toutes les lois*, à tous les règlements et à tous les traités internationaux ratifiés* au niveau national, ainsi qu'aux conventions et accords.</t>
    </r>
  </si>
  <si>
    <t>Question N°</t>
  </si>
  <si>
    <t>Questions</t>
  </si>
  <si>
    <t>CFR</t>
  </si>
  <si>
    <t>Niveau de conformité</t>
  </si>
  <si>
    <t>Activités</t>
  </si>
  <si>
    <r>
      <rPr>
        <b/>
        <sz val="16"/>
        <color theme="1"/>
        <rFont val="Greycliff CF"/>
        <family val="3"/>
      </rPr>
      <t>PRINCIPE 2 : DROITS DES TRAVAILLEURS ET CONDITIONS DE TRAVAIL</t>
    </r>
    <r>
      <rPr>
        <sz val="16"/>
        <color theme="1"/>
        <rFont val="Greycliff CF"/>
        <family val="3"/>
      </rPr>
      <t xml:space="preserve">
</t>
    </r>
    <r>
      <rPr>
        <sz val="12"/>
        <color theme="1"/>
        <rFont val="Greycliff CF"/>
        <family val="3"/>
      </rPr>
      <t>L’Organisation* doit préserver ou accroître le bien-être social et économique des travailleurs*.</t>
    </r>
  </si>
  <si>
    <r>
      <rPr>
        <b/>
        <sz val="16"/>
        <color theme="1"/>
        <rFont val="Greycliff CF"/>
        <family val="3"/>
      </rPr>
      <t>PRINCIPE 3 : DROITS DES POPULATIONS AUTOCHTONES</t>
    </r>
    <r>
      <rPr>
        <sz val="16"/>
        <color theme="1"/>
        <rFont val="Greycliff CF"/>
        <family val="3"/>
      </rPr>
      <t xml:space="preserve">
</t>
    </r>
    <r>
      <rPr>
        <sz val="12"/>
        <color theme="1"/>
        <rFont val="Greycliff CF"/>
        <family val="3"/>
      </rPr>
      <t>L’Organisation* doit identifier et soutenir* les droits légaux et coutumiers* des populations autochtones* en matière de propriété, d'utilisation et de gestion des sols, des territoires et des ressources concernées par les activités de gestion.</t>
    </r>
  </si>
  <si>
    <r>
      <rPr>
        <b/>
        <sz val="16"/>
        <color theme="1"/>
        <rFont val="Greycliff CF"/>
        <family val="3"/>
      </rPr>
      <t>PRINCIPE 4 : RELATIONS AVEC LES COMMUNAUTES</t>
    </r>
    <r>
      <rPr>
        <sz val="16"/>
        <color theme="1"/>
        <rFont val="Greycliff CF"/>
        <family val="3"/>
      </rPr>
      <t xml:space="preserve">
</t>
    </r>
    <r>
      <rPr>
        <sz val="12"/>
        <color theme="1"/>
        <rFont val="Greycliff CF"/>
        <family val="3"/>
      </rPr>
      <t xml:space="preserve">L'Organisation* doit contribuer à préserver ou à accroître le bien-être social et économique des communautés locales*. </t>
    </r>
  </si>
  <si>
    <r>
      <rPr>
        <b/>
        <sz val="16"/>
        <color theme="1"/>
        <rFont val="Greycliff CF"/>
        <family val="3"/>
      </rPr>
      <t>PRINCIPE 5 : BENEFICES GENERES PAR LA FORET</t>
    </r>
    <r>
      <rPr>
        <sz val="16"/>
        <color theme="1"/>
        <rFont val="Greycliff CF"/>
        <family val="3"/>
      </rPr>
      <t xml:space="preserve">
</t>
    </r>
    <r>
      <rPr>
        <sz val="12"/>
        <color theme="1"/>
        <rFont val="Greycliff CF"/>
        <family val="3"/>
      </rPr>
      <t>L'Organisation* doit gérer efficacement les divers produits et services de l'Unité de Gestion* afin de préserver ou d'accroître à long terme la viabilité économique* et la variété des bénéfices environnementaux et sociaux.</t>
    </r>
  </si>
  <si>
    <r>
      <rPr>
        <b/>
        <sz val="16"/>
        <color theme="1"/>
        <rFont val="Greycliff CF"/>
        <family val="3"/>
      </rPr>
      <t>PRINCIPE 6 : VALEURS ET IMPACTS ENVIRONNEMENTAUX</t>
    </r>
    <r>
      <rPr>
        <sz val="16"/>
        <color theme="1"/>
        <rFont val="Greycliff CF"/>
        <family val="3"/>
      </rPr>
      <t xml:space="preserve">
</t>
    </r>
    <r>
      <rPr>
        <sz val="12"/>
        <color theme="1"/>
        <rFont val="Greycliff CF"/>
        <family val="3"/>
      </rPr>
      <t>L'Organisation* doit maintenir, conserver et/ou restaurer les services écosystémiques* et les valeurs environnementales* de l'Unité de Gestion*, et doit éviter, corriger ou limiter les impacts environnementaux négatifs.</t>
    </r>
  </si>
  <si>
    <r>
      <rPr>
        <b/>
        <sz val="16"/>
        <color theme="1"/>
        <rFont val="Greycliff CF"/>
        <family val="3"/>
      </rPr>
      <t>PRINCIPE 7 : PLANIFICATION DE LA GESTION</t>
    </r>
    <r>
      <rPr>
        <sz val="16"/>
        <color theme="1"/>
        <rFont val="Greycliff CF"/>
        <family val="3"/>
      </rPr>
      <t xml:space="preserve">
</t>
    </r>
    <r>
      <rPr>
        <sz val="12"/>
        <color theme="1"/>
        <rFont val="Greycliff CF"/>
        <family val="3"/>
      </rPr>
      <t xml:space="preserve">L'Organisation* doit disposer d'un document de gestion* concordant avec ses politiques et ses objectifs*, et proportionnel à l'échelle* et à l'intensité* des activités de gestion ainsi qu’aux risques* qu’elles engendrent. Le document de gestion* doit être mis en œuvre et actualisé à partir des informations issues des activités de suivi, afin de promouvoir une gestion adaptative*. Le plan et les procédures associées doivent être suffisants pour guider le personnel, informer les parties prenantes concernées* et intéressées* et pour justifier les décisions en matière de gestion. </t>
    </r>
  </si>
  <si>
    <r>
      <rPr>
        <b/>
        <sz val="16"/>
        <color theme="1"/>
        <rFont val="Greycliff CF"/>
        <family val="3"/>
      </rPr>
      <t>PRINCIPE 8 : SUIVI ET EVALUATION</t>
    </r>
    <r>
      <rPr>
        <sz val="16"/>
        <color theme="1"/>
        <rFont val="Greycliff CF"/>
        <family val="3"/>
      </rPr>
      <t xml:space="preserve">
</t>
    </r>
    <r>
      <rPr>
        <sz val="12"/>
        <color theme="1"/>
        <rFont val="Greycliff CF"/>
        <family val="3"/>
      </rPr>
      <t>L'Organisation* doit démontrer que les progrès accomplis en vue d'atteindre les objectifs* de gestion, les impacts des activités de gestion et l'état de l'unité de gestion* sont suivis et évalués, proportionnellement à l'échelle* et à l'intensité* des activités de gestion ainsi qu’aux risques* qu’elles engendrent, afin de mettre en œuvre une gestion adaptative*.</t>
    </r>
  </si>
  <si>
    <r>
      <rPr>
        <b/>
        <sz val="16"/>
        <color theme="1"/>
        <rFont val="Greycliff CF"/>
        <family val="3"/>
      </rPr>
      <t>PRINCIPE 9 : HAUTES VALEURS DE CONSERVATION</t>
    </r>
    <r>
      <rPr>
        <sz val="16"/>
        <color theme="1"/>
        <rFont val="Greycliff CF"/>
        <family val="3"/>
      </rPr>
      <t xml:space="preserve">
</t>
    </r>
    <r>
      <rPr>
        <sz val="12"/>
        <color theme="1"/>
        <rFont val="Greycliff CF"/>
        <family val="3"/>
      </rPr>
      <t>L'Organisation* doit préserver et/ou accroître les Hautes Valeurs de Conservation* dans l'Unité de Gestion* en appliquant le principe de précaution*.</t>
    </r>
  </si>
  <si>
    <r>
      <rPr>
        <b/>
        <sz val="16"/>
        <color theme="1"/>
        <rFont val="Greycliff CF"/>
        <family val="3"/>
      </rPr>
      <t>PRINCIPIO* 10: IMPLEMENTACIÓN DE LAS ACTIVIDADES DE MANEJO</t>
    </r>
    <r>
      <rPr>
        <sz val="16"/>
        <color theme="1"/>
        <rFont val="Greycliff CF"/>
        <family val="3"/>
      </rPr>
      <t xml:space="preserve">
</t>
    </r>
    <r>
      <rPr>
        <sz val="12"/>
        <color theme="1"/>
        <rFont val="Greycliff CF"/>
        <family val="3"/>
      </rPr>
      <t xml:space="preserve">Les activités de gestion conduites par ou pour l'Organisation*, dans le cadre de l'Unité de Gestion*, doivent être sélectionnées et mises en œuvre conformément à la fois aux politiques et objectifs* économiques, environnementaux et sociaux de l'Organisation, et aux
Principes* et Critères*. </t>
    </r>
  </si>
  <si>
    <t>QUESTIONNAIRE</t>
  </si>
  <si>
    <r>
      <rPr>
        <b/>
        <sz val="16"/>
        <color theme="1"/>
        <rFont val="Greycliff CF"/>
        <family val="3"/>
      </rPr>
      <t>PRINCIPIO 1: CUMPLIMIENTO DE LAS LEYES</t>
    </r>
    <r>
      <rPr>
        <sz val="16"/>
        <color theme="1"/>
        <rFont val="Greycliff CF"/>
        <family val="3"/>
      </rPr>
      <t xml:space="preserve">
</t>
    </r>
    <r>
      <rPr>
        <sz val="12"/>
        <color theme="1"/>
        <rFont val="Greycliff CF"/>
        <family val="3"/>
      </rPr>
      <t>La Organización* deberá cumplir todas las leyes*, reglamentos y tratados internacionales ratificados* en el ámbito nacional, así como las convenciones y los acuerdos, que sean aplicables.</t>
    </r>
  </si>
  <si>
    <t>Principe</t>
  </si>
  <si>
    <t>CRB</t>
  </si>
  <si>
    <t>Type d'activités</t>
  </si>
  <si>
    <t>Date</t>
  </si>
  <si>
    <t>Responsable</t>
  </si>
  <si>
    <t>Remarques</t>
  </si>
  <si>
    <t>FSC</t>
  </si>
  <si>
    <t>No.</t>
  </si>
  <si>
    <t>Critères</t>
  </si>
  <si>
    <t>Indicateurs</t>
  </si>
  <si>
    <r>
      <rPr>
        <b/>
        <sz val="14"/>
        <color rgb="FF285C4D"/>
        <rFont val="Greycliff CF"/>
        <family val="3"/>
      </rPr>
      <t>Principe 1</t>
    </r>
    <r>
      <rPr>
        <b/>
        <sz val="11"/>
        <color theme="1"/>
        <rFont val="Greycliff CF"/>
        <family val="3"/>
      </rPr>
      <t xml:space="preserve">
</t>
    </r>
    <r>
      <rPr>
        <b/>
        <sz val="12"/>
        <color theme="1"/>
        <rFont val="Greycliff CF"/>
        <family val="3"/>
      </rPr>
      <t>Respect des lois</t>
    </r>
    <r>
      <rPr>
        <b/>
        <sz val="11"/>
        <color theme="1"/>
        <rFont val="Greycliff CF"/>
        <family val="3"/>
      </rPr>
      <t xml:space="preserve">
</t>
    </r>
    <r>
      <rPr>
        <sz val="11"/>
        <color theme="1"/>
        <rFont val="Greycliff CF"/>
        <family val="3"/>
      </rPr>
      <t>L'Organisation* doit respecter toutes les lois en vigueur*, tous les règlements et les traités
internationaux ratifiés* au niveau national, tous les accords et conventions.</t>
    </r>
  </si>
  <si>
    <t>L'Organisation* doit être une entité légalement définie, ayant un enregistrement légal clair, documenté et incontesté, et disposer d'une autorisation écrite de la part de l’autorité légalement compétente* pour les activités spécifiques.</t>
  </si>
  <si>
    <t>L’Organisation* doit démontrer que le statut légal* de l'Unité de Gestion* (comprenant les droits fonciers* et les droits d'usage*), ainsi que ses limites, sont clairement définis.</t>
  </si>
  <si>
    <t xml:space="preserve">L’Organisation* doit avoir légalement* le droit d’opérer dans l'Unité de Gestion*, en accord avec le statut légal* de l'Organisation et de l'Unité de Gestion, et être conformes aux obligations légales associées comprises dans les lois nationales et locales* en vigueur, les réglementations et les exigences administratives. Le droit légal d’opérer doit prévoir la récolte de produits et/ou la fourniture de services écosystémiques* provenant de l'Unité de Gestion. L'Organisation doit s'acquitter des charges associées à ces droits et obligations et prescrites par la loi. </t>
  </si>
  <si>
    <t>L’Organisation* doit développer et mettre en œuvre des mesures, et/ou doit s'engager auprès des instances de régulation, pour protéger systématiquement l'Unité de Gestion* contre l'utilisation illégale ou non autorisée des ressources, l’occupation illégale ou d’autres activités illégales.</t>
  </si>
  <si>
    <t xml:space="preserve">L’Organisation* doit respecter les lois nationales et locales* en vigueur ainsi que les conventions internationales et les codes de bonnes pratiques obligatoires* ratifiés* relatifs au transport et au commerce des produits forestiers au sein de et depuis l'Unité de Gestion et/ou jusqu'au premier point de vente. </t>
  </si>
  <si>
    <t>L’Organisation* doit identifier, prévenir et résoudre les conflits en matière de droit ordinaire ou coutumier* qui peuvent être résolus à l’amiable, dans un délai approprié, par le biais d’une concertation* avec les parties prenantes concernées*.</t>
  </si>
  <si>
    <t xml:space="preserve">L’Organisation* doit s'engager publiquement à ne pas se laisser corrompre ou à ne
pas corrompre financièrement ou sous une autre forme, et doit respecter la législation contre la corruption lorsqu'il en existe une. En l'absence de loi contre la corruption, l'Organisation doit mettre en œuvre d'autres mesures de lutte contre la corruption, proportionnelles à l'échelle* et à l'intensité* des activités de gestion et au risque* de corruption. </t>
  </si>
  <si>
    <r>
      <rPr>
        <b/>
        <sz val="14"/>
        <color rgb="FF285C4D"/>
        <rFont val="Greycliff CF"/>
        <family val="3"/>
      </rPr>
      <t>Principe 2</t>
    </r>
    <r>
      <rPr>
        <b/>
        <sz val="11"/>
        <color theme="1"/>
        <rFont val="Greycliff CF"/>
        <family val="3"/>
      </rPr>
      <t xml:space="preserve">
</t>
    </r>
    <r>
      <rPr>
        <b/>
        <sz val="12"/>
        <color theme="1"/>
        <rFont val="Greycliff CF"/>
        <family val="3"/>
      </rPr>
      <t>Droits des travailleurs et conditions de travail</t>
    </r>
    <r>
      <rPr>
        <b/>
        <sz val="11"/>
        <color theme="1"/>
        <rFont val="Greycliff CF"/>
        <family val="3"/>
      </rPr>
      <t xml:space="preserve">
</t>
    </r>
    <r>
      <rPr>
        <sz val="11"/>
        <color theme="1"/>
        <rFont val="Greycliff CF"/>
        <family val="3"/>
      </rPr>
      <t>L’Organisation* doit préserver ou accroître le bien-être social et économique des travailleurs*.</t>
    </r>
  </si>
  <si>
    <t>L’Organisation* doit soutenir* les principes et les droits au travail tels qu'ils sont définis dans la Déclaration de l'OIT sur les Principes et les Droits Fondamentaux au Travail (1998), d’après les huit conventions fondamentales de l'OIT.</t>
  </si>
  <si>
    <t>L’Organisation* doit promouvoir l'égalité homme-femme* dans les pratiques d’embauche, l'accès à la formation, l’attribution des contrats, les processus de concertation* et les activités de gestion.</t>
  </si>
  <si>
    <t xml:space="preserve">L’Organisation* doit mettre en œuvre des pratiques pour la santé et la sécurité, afin
de protéger les travailleurs* contre les risques professionnels en matière de santé et de sécurité. Ces pratiques doivent, proportionnellement à l'échelle* et à l'intensité* des activités de gestion ainsi qu’aux risques* qu’elles engendrent, respecter ou dépasser les recommandations du Code de bonnes pratiques de l'OIT sur la sécurité et la santé dans les travaux forestiers. </t>
  </si>
  <si>
    <t>L’Organisation* doit offrir une rémunération égale ou supérieure aux normes
minimum de l'industrie forestière ou aux autres accords salariaux ou salaires minimum* reconnus dans l'industrie forestière, lorsque ces salaires sont supérieurs au salaire minimum légal. Lorsqu'aucune loi salariale n'existe, l'Organisation doit, par le biais d'une concertation* avec les travailleurs*, développer des mécanismes permettant de fixer un salaire minimum.</t>
  </si>
  <si>
    <t xml:space="preserve">L’Organisation* doit démontrer que les travailleurs ont été formés à leur mission et sont suffisamment encadrés pour pouvoir mettre en œuvre efficacement et en toute sécurité le document de gestion* et toutes les activités de gestion. </t>
  </si>
  <si>
    <t>L’Organisation*, par le biais d'une concertation* avec les travailleurs*, doit se doter de mécanismes permettant de résoudre les conflits et d'offrir une compensation équitable aux travailleurs en cas de perte de leurs biens ou de dommages causés à leurs biens, en cas de maladies professionnelles* ou de blessures professionnelles* survenues lors d’une mission pour le compte de l'Organisation.</t>
  </si>
  <si>
    <t xml:space="preserve">L’Organisation* doit identifier les populations autochtones* existant au sein de l'Unité
de Gestion* ou concernées par les activités de gestion. L'Organisation doit ensuite,
par le biais d'une concertation* avec ces populations autochtones, déterminer leurs droits fonciers*, leurs droits d’accès et d’usage des ressources forestières et services écosystémiques*, leurs droits coutumiers* et leurs droits et obligations définis par la loi, qui s’appliquent au sein de l'Unité de Gestion. L'Organisation doit également identifier les zones où ces droits sont contestés. </t>
  </si>
  <si>
    <t>L'Organisation* doit reconnaître et soutenir* les droits définis par la loi et les droits
coutumiers* des populations autochtones* à garder le contrôle sur les activités de
gestion qui ont lieu au sein l'Unité de Gestion ou qui sont relatives à l’Unité de Gestion*, dans la mesure nécessaire à la protection de leurs droits, de leurs ressources, de leurs terres et territoires*. La délégation, par les populations autochtones, du contrôle des activités de gestion à des tierces parties exige un consentement libre, préalable et éclairé*.</t>
  </si>
  <si>
    <t>En cas de délégation du contrôle des activités de gestion, un accord contraignant doit être conclu entre l'Organisation* et les populations autochtones*, à travers un consentement libre, préalable et éclairé*. L'accord doit définir la durée de cette délégation, prévoir une renégociation, un renouvellement, une fin, en préciser les conditions économiques et les autres conditions. L'accord doit comprendre des dispositions pour que les populations autochtones puissent contrôler que l'Organisation respecte ces conditions.</t>
  </si>
  <si>
    <t>L'Organisation* doit reconnaître et soutenir* les droits, les coutumes et la culture des populations autochtones* tels qu'ils sont définis dans la Déclaration des Nations Unies sur les Droits des Peuples Autochtones (2007) et dans la convention n°169 de l'OIT (1989).</t>
  </si>
  <si>
    <t>L'Organisation*, par le biais d'une concertation* avec les populations autochtones*,
doit identifier les sites d'importance culturelle, écologique, économique, religieuse ou spirituelle, et sur lesquels les populations autochtones détiennent des droits légaux ou coutumiers*. Ces sites doivent être reconnus par l'Organisation et leur gestion et/ou leur protection doivent être définies au terme d’un processus de concertation avec ces populations autochtones.</t>
  </si>
  <si>
    <t xml:space="preserve">L'Organisation* doit soutenir* le droit des populations autochtones* à protéger et
utiliser leur savoir traditionnel et doit offrir une compensation aux populations
autochtones pour l'usage ce savoir et de leur propriété intellectuelle*. Conformément au critère 3.3, un accord contraignant doit être conclu entre l'Organisation et les populations autochtones pour cet usage, avant qu’il n’ait lieu, à travers un consentement libre, préalable et éclairé*. Cet accord doit être conforme à la protection des droits de propriété intellectuelle. </t>
  </si>
  <si>
    <t xml:space="preserve">L'Organisation* doit identifier les communautés locales* existant au sein de l'Unité
de Gestion* et celles qui sont concernées par les activités de gestion. L'Organisation doit ensuite, par le biais d'une concertation* avec ces communautés locales, déterminer leurs droits fonciers*, leurs droits d’accès et d’usage des ressources forestières et services écosystémiques*, leurs droits coutumiers*, et leurs droits et obligations définis par la loi, qui s’appliquent au sein de l'Unité de Gestion. </t>
  </si>
  <si>
    <t xml:space="preserve">L'Organisation* doit reconnaître et soutenir* les droits définis par la loi et les droits
coutumiers* des communautés locales* à garder le contrôle sur les activités de
gestion qui ont lieu au sein de l'Unité de Gestion* ou qui sont relatives à l’Unité de Gestion, dans la mesure nécessaire à la protection de leurs droits, de leurs ressources, de leurs terres et territoires*. La délégation, par les communautés locales, du contrôle des activités de gestion à des tierces parties exige un consentement libre, préalable et éclairé*. </t>
  </si>
  <si>
    <t>L'Organisation* doit offrir des opportunités raisonnables*, en termes d'emploi, de formation et d'autres services, aux communautés*, aux sous-traitants et aux fournisseurs locaux, proportionnellement à l'échelle et à l'intensité de ses activités de gestion.</t>
  </si>
  <si>
    <t>L'Organisation* doit mettre en œuvre, par le biais d'une concertation* avec les communautés locales*, d’autres activités contribuant à leur développement social et économique, proportionnellement à l'échelle, à l'intensité et aux impacts socioéconomiques de ses activités de gestion.</t>
  </si>
  <si>
    <t xml:space="preserve">L'Organisation*, par le biais d'une concertation* avec les communautés locales*, doit
prendre des mesures pour identifier, éviter et atténuer les impacts négatifs importants, à la fois sociaux, environnementaux et économiques, que peuvent avoir ses activités de gestion sur les communautés concernées. Ces mesures doivent être proportionnelles à l'échelle* et à l'intensité* de ses activités, aux risques* et aux impacts négatifs qu’elles engendrent. </t>
  </si>
  <si>
    <t xml:space="preserve">L'Organisation*, par le biais d'une concertation* avec les communautés locales, doit se doter de mécanismes de résolution de conflits, et offrir une compensation équitable aux communautés locales et aux particuliers en cas d’impacts de ses activités de gestion. </t>
  </si>
  <si>
    <t xml:space="preserve">L'Organisation*, par le biais d'une concertation* avec les communautés locales*, doit
identifier les sites d'importance culturelle, écologique, économique, religieuse ou spirituelle, et sur lesquels les communautés locales détiennent des droits légaux ou coutumiers*. Ces sites doivent être reconnus par l'Organisation et leur gestion et/ou leur protection doivent être définies au terme d’un processus de concertation avec ces communautés locales. </t>
  </si>
  <si>
    <t xml:space="preserve">L'Organisation* doit soutenir* le droit des communautés locales* à protéger et utiliser
leur savoir traditionnel et doit offrir une compensation aux communautés locales pour
l'usage ce savoir et de leur propriété intellectuelle*. Conformément au critère 3.3, un accord contraignant doit être conclu entre l'Organisation et les communautés locales pour cet usage, avant qu’il n’ait lieu, à travers un consentement libre, préalable et éclairé*. Cet accord doit être conforme à la protection des droits de propriété intellectuelle. </t>
  </si>
  <si>
    <t xml:space="preserve">L'Organisation* doit identifier, produire ou permettre la production de divers bénéfices et/ou produits, à partir des ressources et des services écosystémiques* existant dans l'Unité de Gestion*, afin de renforcer et de diversifier l'économie locale, proportionnellement à l'échelle* et à l'intensité* des activités de gestion. </t>
  </si>
  <si>
    <t>L'Organisation* doit normalement récolter les produits et services de l'Unité de Gestion* à un niveau égal ou inférieur à celui qui peut être soutenu de manière permanente.</t>
  </si>
  <si>
    <t xml:space="preserve">L'Organisation* doit démontrer que les externalités* positives et négatives des opérations sont prises en compte dans le document de gestion*. </t>
  </si>
  <si>
    <t>L'Organisation* doit privilégier la transformation locale, les services locaux et la valorisation locale, lorsque cela est possible, pour répondre aux exigences de l'Organisation, proportionnellement à l'échelle*, à l'intensité* et au risque* engendré.
Lorsque de tels services n’existent pas localement, l'Organisation doit œuvrer raisonnablement* pour contribuer à leur mise en place.</t>
  </si>
  <si>
    <t>L'Organisation* doit démontrer, à travers sa planification et ses dépenses, son engagement pour une viabilité économique* à long terme, proportionnellement à l'échelle*, à l'intensité* et au risque* engendré.</t>
  </si>
  <si>
    <t xml:space="preserve">L'Organisation* doit évaluer les valeurs environnementales* présentes dans l'Unité de Gestion*, et celles en dehors de l’Unité de Gestion qui sont susceptibles d'être concernées par les activités de gestion. Cette évaluation doit être entreprise avec un degré de détail, une échelle et une fréquence proportionnels à l'échelle* et à l'intensité* des activités de gestion ainsi qu’aux risques* qu’elles engendrent, et doit être suffisante pour mettre en œuvre les mesures de conservation nécessaires, détecter et contrôler les impacts négatifs éventuels de ces activités. </t>
  </si>
  <si>
    <t xml:space="preserve">Avant le commencement des opérations perturbatrices, l'Organisation* doit identifier et évaluer l'échelle*, l'intensité* et le risque* des impacts potentiels des activités de gestion sur les valeurs environnementales* identifiées. </t>
  </si>
  <si>
    <t xml:space="preserve">L'Organisation* doit identifier et mettre en œuvre des actions efficaces pour prévenir les impacts négatifs des activités de gestion sur les valeurs environnementales* et pour limiter et corriger ceux qui se produisent, proportionnellement à l'échelle*, à l'intensité* et au risque* de ces impacts. </t>
  </si>
  <si>
    <t>L'Organisation* doit protéger les espèces rares* et menacées* et leurs habitats* dans l'Unité de Gestion*, grâce à des zones de conservation*, des aires de protection*, à la connectivité* entre les espaces forestiers et/ou (lorsque cela est nécessaire) grâce à d'autres mesures directes permettant d'assurer leur survie et leur pérennité. Ces mesures doivent être proportionnelles à l'échelle*, à l'intensité* des activités de gestion et aux risques* qu’elles engendrent, ainsi qu’au statut de conservation et aux exigences écologiques des espèces rares et menacées.
L'Organisation doit prendre en compte la distribution géographique et les exigences écologiques des espèces rares et menacées au-delà des limites de l'Unité de Gestion, lorsqu’elle détermine les mesures qui doivent être prises à l'intérieur de l'Unité de Gestion.</t>
  </si>
  <si>
    <t xml:space="preserve">L'Organisation* doit identifier et protéger des aires-échantillons représentatives des
écosystèmes natifs* et/ou les restaurer vers des conditions plus naturelles. Quand il
n’existe pas d’aires-échantillons représentatives, l’Organisation doit restaurer une
proportion de l’Unité de Gestion* vers des conditions plus naturelles*. La taille de ces aires et les mesures prises pour leur protection ou restauration, doivent être proportionnelles au statut de conservation et à la valeur de ces écosystèmes à l'échelle du paysage*, ainsi qu’à l'échelle*, à l'intensité* des activités de gestion et aux risques* qu’elles engendrent. </t>
  </si>
  <si>
    <t>L'Organisation* doit maintenir efficacement l’existence d’espèces et de génotypes natifs et prévenir la perte de diversité biologique*, en particulier via la gestion des habitats dans l’Unité de Gestion*. L'Organisation doit démontrer l’existence de mesures de gestion et de contrôle pour la chasse, la pêche, le piégeage et la cueillette.</t>
  </si>
  <si>
    <t>L'Organisation* doit protéger ou restaurer les plans et les cours d'eau naturels, les zones humides, les zones ripariennes, et leur connectivité. L'Organisation doit éviter les impacts négatifs sur la qualité et la quantité de l'eau et limiter et corriger ceux qui se produisent.</t>
  </si>
  <si>
    <t xml:space="preserve">L'Organisation* doit gérer le paysage* au sein de l'Unité de Gestion* afin de préserver et/ou de restaurer une mosaïque variée d'espèces ayant des tailles, des classes d’âge, des répartitions spatiales et des cycles de régénération correspondant aux valeurs du paysage* alentour, et de façon à accroître la résilience* économique et environnementale. </t>
  </si>
  <si>
    <t>6.9</t>
  </si>
  <si>
    <t xml:space="preserve">L'Organisation* ne doit pas transformer les forêts naturelles* en plantations*, ni transformer les forêts naturelles ou les plantations pour une autre utilisation des sols, à l'exception d'une transformation :
a) qui ne concerne qu'une portion très limitée de l'Unité de Gestion*, et
b) qui engendre à long terme* des bénéfices additionnels clairs, conséquents et assurés en matière de conservation dans l'Unité de Gestion, et
c) qui n’endommage pas et ne menace pas une zone à Haute Valeur de Conservation*, ni aucun site ou ressource nécessaire à la préservation ou à l'accroissement de ces HVC. </t>
  </si>
  <si>
    <t>6.10</t>
  </si>
  <si>
    <t>6.11</t>
  </si>
  <si>
    <t xml:space="preserve">L'Organisation* doit, proportionnellement à l'échelle* et à l'intensité* de ses activités de gestion ainsi qu’aux risques* qu’elles engendrent, établir des politiques (visions et valeurs) et des objectifs* de gestion qui soient environnementalement appropriés, socialement bénéfiques et économiquement viables. Le résumé de ces politiques et de ces objectifs doit être inclus dans le document de gestion* et publié. </t>
  </si>
  <si>
    <t xml:space="preserve">L'Organisation* doit avoir et mettre en œuvre un document de gestion* pour l'Unité de Gestion*. Il doit être parfaitement conforme aux politiques et aux objectifs* tels qu’ils ont été définis dans le critère 7.1. Le plan de gestion doit décrire les ressources naturelles existant dans l'Unité de Gestion et expliquer comment il permettra de répondre aux exigences de la certification FSC. Le plan de gestion doit couvrir la planification de la gestion forestière et la planification de la gestion sociale, proportionnellement à l'échelle* et à l'intensité* des activités planifiées ainsi qu’aux risques* qu’elles engendrent. </t>
  </si>
  <si>
    <t xml:space="preserve">Le document de gestion* doit comporter des cibles vérifiables, d'après lesquelles les progrès de chaque objectif* de gestion énoncé peuvent être évalués. </t>
  </si>
  <si>
    <t>L'Organisation* doit actualiser et réviser périodiquement la planification de la gestion et les procédures associées pour y inclure les résultats du suivi et de l'évaluation, des concertations avec les parties prenantes* ou de nouvelles informations scientifiques et techniques, ainsi que pour prendre en compte les modifications du contexte écologique, social et économique.</t>
  </si>
  <si>
    <t>L'Organisation* doit publier et mettre à disposition gratuitement le résumé du document de gestion*. A l'exclusion des informations confidentielles, les autres éléments pertinents du plan de gestion doivent être mis à la disposition des parties prenantes concernées* sur simple demande, au seul coût des frais de reproduction et de traitement.</t>
  </si>
  <si>
    <t>L'Organisation* doit, proportionnellement à l'échelle* et à l'intensité* des activités de gestion ainsi qu’aux risques* qu’elles engendrent, entreprendre activement et en toute transparence une concertation* avec les parties prenantes concernées* par ses activités de gestion et ses processus de suivi. L'Organisation doit concerter les parties prenantes intéressées* qui en font la demande.</t>
  </si>
  <si>
    <t xml:space="preserve">L'Organisation* doit réaliser un suivi de la mise en œuvre de son document de gestion* (comprenant ses politiques et ses objectifs*), ses progrès vis-à-vis des activités planifiées, et l'atteinte des cibles vérifiables. </t>
  </si>
  <si>
    <t>L'Organisation* doit réaliser un suivi et évaluer les impacts environnementaux et sociaux des activités menées dans l'Unité de Gestion*, et les changements dans ses conditions environnementales.</t>
  </si>
  <si>
    <t>L'Organisation* doit analyser les résultats du suivi et de l'évaluation et intégrer les conclusions de cette analyse dans le processus de planification.</t>
  </si>
  <si>
    <t xml:space="preserve">L'Organisation* doit mettre à disposition gratuitement un résumé des résultats du suivi, à l'exception des informations confidentielles. </t>
  </si>
  <si>
    <t xml:space="preserve">L'Organisation* doit avoir et mettre en œuvre un système de suivi et de traçabilité, proportionnel à l'échelle* et l’intensité* de ses activités de gestion ainsi qu’aux risques* qu’elles engendrent, pour attester le volume et l’origine de tous les produits issus de l'Unité de Gestion* et commercialisés sous le label FSC, en comparaison avec les prévisions annuelles. </t>
  </si>
  <si>
    <r>
      <rPr>
        <b/>
        <sz val="14"/>
        <color rgb="FF285C4D"/>
        <rFont val="Greycliff CF"/>
        <family val="3"/>
      </rPr>
      <t>Principe 9</t>
    </r>
    <r>
      <rPr>
        <b/>
        <sz val="11"/>
        <color theme="1"/>
        <rFont val="Greycliff CF"/>
        <family val="3"/>
      </rPr>
      <t xml:space="preserve">
</t>
    </r>
    <r>
      <rPr>
        <b/>
        <sz val="12"/>
        <color theme="1"/>
        <rFont val="Greycliff CF"/>
        <family val="3"/>
      </rPr>
      <t>Hautes Valeurs de Conservation</t>
    </r>
    <r>
      <rPr>
        <b/>
        <sz val="11"/>
        <color theme="1"/>
        <rFont val="Greycliff CF"/>
        <family val="3"/>
      </rPr>
      <t xml:space="preserve">
</t>
    </r>
    <r>
      <rPr>
        <sz val="11"/>
        <color theme="1"/>
        <rFont val="Greycliff CF"/>
        <family val="3"/>
      </rPr>
      <t>L'Organisation* doit préserver et/ou accroître les Hautes Valeurs de Conservation* dans l'Unité de Gestion* en appliquant le principe de précaution*.</t>
    </r>
  </si>
  <si>
    <t>L'Organisation*, par le biais d'une concertation* avec les parties prenantes concernées* et intéressées* et par d'autres moyens et d’autres sources, doit évaluer et consigner la présence et le statut des Hautes Valeurs de Conservation* suivantes dans l'Unité de Gestion*, en fonction de la probabilité de leur présence et proportionnellement à l'échelle* et à l'intensité* des activités de gestion ainsi qu’aux risques* qu’elles engendrent :
HVC 1 : Diversité des espèces : concentrations de diversité biologique*, incluant les espèces endémiques et les espèces rares, menacées ou en danger*, d’importance mondiale, régionale ou nationale.
HCV 2 – Ecosystèmes* et mosaïques à l’échelle du paysage : de vastes écosystèmes* à l'échelle du paysage et des mosaïques d'écosystèmes qui sont importants au niveau international, régional ou national, et qui abritent des populations viables de la plupart des espèces naturellement présentes selon un modèle naturel de distribution et d’abondance.
HVC 3 - Ecosystèmes et habitats : des écosystèmes, des habitats* ou des zones refuges* rares, menacés ou en danger*.
HVC 4 – Services écosystémiques critiques* : services écosystémiques* de base dans des situations critiques (dont la protection des zones de captage d'eau et le contrôle de l'érosion des sols et des pentes qui sont extrêmement vulnérables.
HVC 5 - Besoin des communautés : sites et ressources fondamentales pour satisfaire les besoins essentiels des communautés locales* ou des populations autochtones* (par exemple, pour les moyens de subsistance, la santé, la nutrition), identifiés par le biais d’une concertation avec ces communautés ou ces populations autochtones.
HVC 6 - Valeurs culturelles : sites, ressources, habitats et paysages* d'importance culturelle, archéologique ou historique au niveau international ou national, et/ou d'importance culturelle, écologique, économique ou religieuse/sacrée critique* pour la culture des communautés locales ou des populations autochtones, identifiés par le biais d'une concertation avec ces communautés locales ou ces populations autochtones.</t>
  </si>
  <si>
    <t xml:space="preserve">L'Organisation* doit développer des stratégies efficaces pour préserver et/ou accroître les Hautes Valeurs de Conservation* identifiées, par le biais d'une concertation* avec les parties prenantes concernées* et intéressées*, et les experts. </t>
  </si>
  <si>
    <t>L'Organisation* doit mettre en œuvre des stratégies et des actions permettant de préserver et/ou d'accroître les Hautes Valeurs de Conservation* identifiées. Ces stratégies et ces actions doivent être basées sur le principe de précaution* et doivent être proportionnelles à l'échelle* et à l'intensité* des activités de gestion ainsi qu’aux risques* qu’elles engendrent.</t>
  </si>
  <si>
    <t>L'Organisation* doit démontrer qu'elle met en œuvre un suivi périodique pour évaluer
les changements de statut des Hautes Valeurs de Conservation*, et doit adapter ses stratégies de gestion pour garantir leur protection efficace. Le contrôle doit être proportionnel à l'échelle* et à l'intensité* des activités de gestion ainsi qu’aux risques* qu’elles engendrent, et doit également inclure une concertation* avec les parties prenantes concernées* et intéressées*, et les experts.</t>
  </si>
  <si>
    <t>Après la récolte, et/ou conformément au document de gestion*, l'Organisation* doit, par des méthodes de régénération naturelle ou artificielle, régénérer le couvert végétal au moment opportun pour rétablir les conditions de pré-récolte ou des conditions plus naturelles.</t>
  </si>
  <si>
    <t xml:space="preserve">L'Organisation* doit utiliser, en vue de la régénération, des espèces qui sont écologiquement adaptées au site et aux objectifs* de gestion. L'Organisation doit utiliser pour la régénération des espèces natives* et des génotypes* locaux, à moins qu'une raison claire et convaincante ne justifie l'utilisation d'autres espèces. </t>
  </si>
  <si>
    <t>L'Organisation* ne doit utiliser des espèces exotiques* que lorsque les connaissances et/ou expérimentations ont montré que le caractère invasif pouvaient être contrôlé que des mesures d'atténuation efficaces sont en place.</t>
  </si>
  <si>
    <t>L'Organisation* ne doit pas utiliser d'organismes génétiquement modifiés* dans l'Unité de Gestion*.</t>
  </si>
  <si>
    <t xml:space="preserve">L'Organisation* doit utiliser des pratiques de sylviculture* écologiquement appropriées pour la végétation, les espèces, les sites et les objectifs* de gestion. </t>
  </si>
  <si>
    <t xml:space="preserve">L'Organisation* doit éviter ou viser à éliminer l'utilisation d'engrais. En cas d'utilisation d'engrais, l'Organisation doit éviter, limiter et/ou réparer les dommages causés aux valeurs environnementales*. </t>
  </si>
  <si>
    <t xml:space="preserve">L'Organisation* doit pratiquer la lutte intégrée contre les ravageurs et utiliser des
systèmes de sylviculture* qui évitent ou visent à éviter l'utilisation de pesticides* chimiques. L'Organisation ne doit pas utiliser de pesticides chimiques interdits par la politique du FSC. En cas d’utilisation de pesticides, l'Organisation doit prévenir, limiter et/ou réparer les dommages causés aux valeurs environnementales* et à la santé humaine. </t>
  </si>
  <si>
    <t>L'Organisation* doit minimiser, surveiller ou contrôler rigoureusement l'utilisation d'agents de lutte biologique* conformément aux protocoles scientifiques acceptés au niveau international*. En cas d'utilisation d'agents de lutte biologique, l'Organisation doit prévenir, limiter et/ou réparer les dommages causés aux Valeurs Environnementales*.</t>
  </si>
  <si>
    <t xml:space="preserve">L'Organisation* doit évaluer les risques de catastrophe naturelle et mettre en œuvre des activités qui en réduisent les impacts négatifs potentiels, proportionnellement à l'échelle*, à l'intensité* et au risque* engendré. </t>
  </si>
  <si>
    <t xml:space="preserve">L'Organisation* doit gérer le développement des infrastructures, les activités de transport, et la sylviculture*, de façon à protéger les ressources en eau et les sols, et à éviter, limiter et/ou réparer les perturbations subies par les espèces rares* et menacées*, les habitats*, les écosystèmes* et les valeurs du paysage* ainsi que les dommages qui leur sont causés. </t>
  </si>
  <si>
    <t>L'Organisation* doit gérer les activités associées à la récolte et à l'extraction des produits forestiers ligneux et non ligneux*, afin de préserver les valeurs environnementales*, de réduire les déchets marchands, et d'éviter les dommages causés aux autres produits et services.</t>
  </si>
  <si>
    <t>L'Organisation* doit gérer l'élimination des déchets de façon environnementalement appropriée.</t>
  </si>
  <si>
    <t>L'auto-évaluation de la conformité initiale est un outil conçu pour aider l'organisation souhaitant obtenir la certification de gestion forestière FSC à comprendre les exigences de FSC et à évaluer sa conformité à ces exigences.</t>
  </si>
  <si>
    <t>La liste des activités suggérées peut être utilisée pour développer un plan de travail pour le processus de préparation à la certification et pour développer le plan d'action obligatoire pour l'organisation qui applique la procédure d'amélioration continue du FSC. Si l'organisation est disposée à partager les résultats avec l'organisme certificateur (OC), ce dernier peut les utiliser pour la préparation de l'évaluation principale.</t>
  </si>
  <si>
    <r>
      <rPr>
        <b/>
        <sz val="11"/>
        <color theme="1"/>
        <rFont val="Greycliff CF"/>
        <family val="3"/>
      </rPr>
      <t>Feuille : CONFORM</t>
    </r>
    <r>
      <rPr>
        <sz val="11"/>
        <color theme="1"/>
        <rFont val="Greycliff CF"/>
        <family val="3"/>
      </rPr>
      <t xml:space="preserve">
Après avoir parcouru les 10 Principes, vous trouverez une feuille pour passer en revue toutes les questions qui ont donné lieu à une réponse de "conformité" avec les exigences de FSC. Dans cette liste, vous ne trouverez que les questions pour lesquelles aucune action n'est attendue. Pour que la formule soit mise à jour, vous devez supprimer le filtre et sélectionner à nouveau "Conformité" afin que le système interprète qu'il y a de nouvelles données à prendre en compte.</t>
    </r>
  </si>
  <si>
    <r>
      <rPr>
        <b/>
        <sz val="11"/>
        <color theme="1"/>
        <rFont val="Greycliff CF"/>
        <family val="3"/>
      </rPr>
      <t>Note 2:</t>
    </r>
    <r>
      <rPr>
        <sz val="11"/>
        <color theme="1"/>
        <rFont val="Greycliff CF"/>
        <family val="3"/>
      </rPr>
      <t xml:space="preserve">
La liste d'activités produite par ce document n'est qu'un guide et doit donc être comprise comme des activités suggérées pour répondre aux exigences de FSC. Il se peut que des activités différentes ou supplémentaires par rapport à cet outil soient nécessaires. En fin de compte, il est de la responsabilité de l'Organisation de démontrer la conformité avec les P&amp;C de FSC (qui se trouvent sur la dernière feuille de ce fichier Excel).</t>
    </r>
  </si>
  <si>
    <r>
      <rPr>
        <b/>
        <sz val="11"/>
        <color theme="0"/>
        <rFont val="Greycliff CF"/>
        <family val="3"/>
      </rPr>
      <t>Feuilles : "P1 - P10"</t>
    </r>
    <r>
      <rPr>
        <sz val="11"/>
        <color theme="0"/>
        <rFont val="Greycliff CF"/>
        <family val="3"/>
      </rPr>
      <t xml:space="preserve">
Le questionnaire est divisé en Principes. Pour commencer, vous devez vous rendre sur la feuille correspondante. Il est recommandé de commencer par le Principe 1 et de procéder par ordre numérique.
Répondez aux questions une par une pour réaliser votre auto-évaluation de la conformité aux exigences de FSC en matière de certification de la gestion forestière.
Les cellules à manipuler sont celles de la colonne "Réponse", d'où découlent 3 options possibles : "Oui", "Non" ou "Sans objet". Chacune de ces options est configurée de manière à ce que le système renvoie des réponses différentes dans les cellules "Niveau de conformité", "Type d'action" et "Activités".
Si vous répondez que vous vous conformez à l'exigence, le système vous envoie à la question suivante. Si votre réponse indique que vous ne respectez pas l'exigence, une ou plusieurs actions recommandées pour respecter cette exigence de FCS apparaissent à droite et dans les cellules adjacentes. Dans ce cas, vous ne devez répondre qu'une seule fois et le système vous renvoie toutes les actions possibles, vous ne pouvez pas modifier les réponses dans les cellules suivantes pour la même question, cette option est verrouillée pour éviter les erreurs ou les confusions.</t>
    </r>
  </si>
  <si>
    <r>
      <rPr>
        <b/>
        <sz val="11"/>
        <color theme="1"/>
        <rFont val="Greycliff CF"/>
        <family val="3"/>
      </rPr>
      <t>Feuille : EN COURS</t>
    </r>
    <r>
      <rPr>
        <sz val="11"/>
        <color theme="1"/>
        <rFont val="Greycliff CF"/>
        <family val="3"/>
      </rPr>
      <t xml:space="preserve">
Après avoir parcouru les 10 Principes, suivis de "CONFORM", vous trouverez une feuille pour passer en revue toutes les questions qui ont donné lieu à une "non-conformité" avec les exigences de FSC. Dans cette liste, vous ne trouverez que les questions pour lesquelles des actions sont attendues. Pour que la formule soit mise à jour, vous devez effacer le filtre et sélectionner à nouveau "Non-conformité" afin que le système interprète qu'il y a de nouvelles données à prendre en compte.</t>
    </r>
  </si>
  <si>
    <r>
      <rPr>
        <b/>
        <sz val="11"/>
        <color theme="1"/>
        <rFont val="Greycliff CF"/>
        <family val="3"/>
      </rPr>
      <t>Feuille : PLAN</t>
    </r>
    <r>
      <rPr>
        <sz val="11"/>
        <color theme="1"/>
        <rFont val="Greycliff CF"/>
        <family val="3"/>
      </rPr>
      <t xml:space="preserve">
A la fin du questionnaire, vous trouverez une feuille pour planifier vos activités. Vous pouvez ajouter la date et/ou la personne responsable et utiliser le tableau pour établir votre plan de préparation à la certification FSC. Il peut également être utilisé pour préparer le plan d'action qui est obligatoire lors de l'application de la procédure d'amélioration continue de FSC.
Il s'agit d'une feuille libre, vous pouvez ajouter, supprimer, modifier les champs proposés.</t>
    </r>
  </si>
  <si>
    <t>En cas de délégation du contrôle des activités de gestion, un accord contraignant doit être conclu entre l'Organisation* et les peuples traditionnels* par consentement libre, préalable et éclairé*. Cet accord doit définir sa durée, les dispositions relatives à la renégociation, au renouvellement, à la résiliation, les conditions économiques et les autres conditions. L'accord doit comprendre des dispositions permettant aux peuples traditionnels de contrôler le respect par l'Organisation des termes et conditions de l'accord.</t>
  </si>
  <si>
    <t>L’Organisation* doit démontrer son engagement à long terme pour l’adhésion aux Principes* et Critères* FSC dans l’Unité de Gestion*, ainsi qu’aux Politiques et Standards FSC associés. Une déclaration d'engagement doit être publiée dans un document accessible librement*.</t>
  </si>
  <si>
    <r>
      <t xml:space="preserve">Toutes les personnes, quel que soit leur </t>
    </r>
    <r>
      <rPr>
        <sz val="11"/>
        <color rgb="FFFF0000"/>
        <rFont val="Greycliff CF"/>
        <family val="3"/>
      </rPr>
      <t>genre</t>
    </r>
    <r>
      <rPr>
        <sz val="11"/>
        <color theme="1"/>
        <rFont val="Greycliff CF"/>
        <family val="3"/>
      </rPr>
      <t>, reçoivent-elles un salaire égal pour un travail égal ?</t>
    </r>
  </si>
  <si>
    <t>Ai-je un document d'autorisation légale pour le développement de mon activité en tant que producteur/entreprise/organisation ?</t>
  </si>
  <si>
    <t>Ai-je un document prouvant que j'ai le droit d'utiliser mon unité de gestion ?</t>
  </si>
  <si>
    <t>Ai-je une carte indiquant les limites de mon unité de gestion ?</t>
  </si>
  <si>
    <t>Ai-je  mis en place une procédure de santé et de sécurité au travail conforme aux dispositions légales ?</t>
  </si>
  <si>
    <t>Ai-je mis en place une procédure pour m'aider à gérer les conflits qui peuvent survenir avec les travailleurs ?</t>
  </si>
  <si>
    <t>Ai-je suivi la procédure de traitement des litiges en cas de conflit ?</t>
  </si>
  <si>
    <r>
      <rPr>
        <sz val="11"/>
        <rFont val="Greycliff CF"/>
        <family val="3"/>
      </rPr>
      <t>Ai-je</t>
    </r>
    <r>
      <rPr>
        <sz val="11"/>
        <color rgb="FFFF0000"/>
        <rFont val="Greycliff CF"/>
        <family val="3"/>
      </rPr>
      <t xml:space="preserve"> </t>
    </r>
    <r>
      <rPr>
        <sz val="11"/>
        <color theme="1"/>
        <rFont val="Greycliff CF"/>
        <family val="3"/>
      </rPr>
      <t xml:space="preserve">indemnisé équitablement les travailleurs pour les pertes ou les dommages causés à leurs biens dans le cadre du travail qu'ils effectuent pour moi ? </t>
    </r>
  </si>
  <si>
    <t xml:space="preserve">Ai-je indemnisé équitablement les travailleurs pour les pertes ou les dommages causés à leurs biens dans le cadre du travail qu'ils effectuent pour moi ? </t>
  </si>
  <si>
    <t>Ai-je identifié les populations autochtones de mon unité de gestion ou des environs susceptibles d'être affectées par mes activités ?</t>
  </si>
  <si>
    <t>Ai-je documenté et cartographié les droits (coutumiers ou autres) et les obligations des populations autochtones ?</t>
  </si>
  <si>
    <t>Ai-je informé les populations autochtones du moment, du lieu et de la manière dont elles peuvent formuler des commentaires et demander la modification des activités de gestion dans la mesure nécessaire pour protéger leurs droits, leurs ressources, leurs terres et leurs territoires ?</t>
  </si>
  <si>
    <t>Ai-je mis en place des mécanismes pour m'assurer que je ne viole pas les droits des peuples autochtones ?</t>
  </si>
  <si>
    <t>Ai-je obtenu le consentement libre, préalable et éclairé des populations autochtones potentiellement affectées par mes activités, ou suis-je en train de rechercher ce consentement ?</t>
  </si>
  <si>
    <t>Ai-je identifié, avec la participation culturellement appropriée des populations autochtones, des sites d'une importance particulière pour elles et sur lesquels elles ont des droits ?</t>
  </si>
  <si>
    <t>Est-ce que je récolte des produits forestiers non ligneux (par exemple du latex, des noix, du miel, etc.) dans mon unité de gestion ?</t>
  </si>
  <si>
    <t>Ai-je déterminé un taux de récolte durable pour les produits forestiers non ligneux que je récolte ?</t>
  </si>
  <si>
    <r>
      <t xml:space="preserve">Mon unité de gestion comprend-elle des plantations forestières ou d'autres utilisations de terres non forestières dans des zones où existaient auparavant des forêts naturelles ou des zones à </t>
    </r>
    <r>
      <rPr>
        <sz val="11"/>
        <color rgb="FFFF0000"/>
        <rFont val="Greycliff CF"/>
        <family val="3"/>
      </rPr>
      <t>H</t>
    </r>
    <r>
      <rPr>
        <sz val="11"/>
        <color theme="1"/>
        <rFont val="Greycliff CF"/>
        <family val="3"/>
      </rPr>
      <t xml:space="preserve">aute </t>
    </r>
    <r>
      <rPr>
        <sz val="11"/>
        <color rgb="FFFF0000"/>
        <rFont val="Greycliff CF"/>
        <family val="3"/>
      </rPr>
      <t>V</t>
    </r>
    <r>
      <rPr>
        <sz val="11"/>
        <color theme="1"/>
        <rFont val="Greycliff CF"/>
        <family val="3"/>
      </rPr>
      <t xml:space="preserve">aleur de </t>
    </r>
    <r>
      <rPr>
        <sz val="11"/>
        <color rgb="FFFF0000"/>
        <rFont val="Greycliff CF"/>
        <family val="3"/>
      </rPr>
      <t>C</t>
    </r>
    <r>
      <rPr>
        <sz val="11"/>
        <color theme="1"/>
        <rFont val="Greycliff CF"/>
        <family val="3"/>
      </rPr>
      <t>onservation ?</t>
    </r>
  </si>
  <si>
    <r>
      <t xml:space="preserve">Toutes les personnes, quel que soit leur </t>
    </r>
    <r>
      <rPr>
        <sz val="11"/>
        <color rgb="FFFF0000"/>
        <rFont val="Greycliff CF"/>
        <family val="3"/>
      </rPr>
      <t>genre</t>
    </r>
    <r>
      <rPr>
        <sz val="11"/>
        <color theme="1"/>
        <rFont val="Greycliff CF"/>
        <family val="3"/>
      </rPr>
      <t>, ont-elles des chances égales d'être employées comme travailleurs, de participer à la formation et à d'autres activités sans discrimination ?</t>
    </r>
  </si>
  <si>
    <t xml:space="preserve">Les Unités de Gestion* ne sont pas éligibles à la certification si elles contiennent des forêts naturelles* ou des zones à Haute Valeur de Conservation* converties après le 31 décembre 2020, sauf dans les cas où la conversion :
a) affecte une partie très limitée* de la superficie de l'unité de gestion ; et
b) produirait des avantages* clairs, substantiels, supplémentaires, sûrs et à long terme pour la conservation et la société dans l'unité de gestion ; et
c) ne porte pas atteinte ou ne menace pas les Hautes Valeurs de Conservation, ou les sites ou ressources nécessaires au maintien ou à l'amélioration des Hautes Valeurs de Conservation. </t>
  </si>
  <si>
    <t>Avec la participation culturellement appropriée des communautés locales, ai-je identifié des sites d'une importance particulière pour elles et sur lesquels elles ont des droits ?</t>
  </si>
  <si>
    <t>Avec la participation des communautés locales, ai-je conçu et mis en œuvre des mesures de protection pour les sites précédemment identifiés ?</t>
  </si>
  <si>
    <t>Ai-je une évaluation qui identifie la présence ou non de Hautes Valeurs de Conservation dans mon unité de gestion ?</t>
  </si>
  <si>
    <t>L'évaluation identifie-t-elle les Hautes Valeurs de Conservation dans mon unité de gestion ?</t>
  </si>
  <si>
    <t>Ai-je demandé aux personnes concernées ou intéressées et aux experts en la matière leur avis ou leur contribution à l'élaboration du plan de maintien ou d'amélioration des Hautes Valeurs de Conservation ?</t>
  </si>
  <si>
    <t>Mon unité de gestion fait-elle partie d'un Paysage Forestier Intact ?</t>
  </si>
  <si>
    <t>Est-ce que je mets en œuvre les actions concrètes définies pour maintenir ou améliorer les Hautes Valeurs de Conservation et leurs zones ?</t>
  </si>
  <si>
    <t>Ai-je mis en place des mesures de protection pour les zones centrales et, d'une manière générale, pour l'ensemble du Paysage Forestier Intact ?</t>
  </si>
  <si>
    <t>Mes activités de gestion ont-elles affecté les Hautes Valeurs de Conservation ou leurs zones ?</t>
  </si>
  <si>
    <t>Est-ce que je contrôle périodiquement les Hautes Valeurs de Conservation et la mise en œuvre du plan visant à les maintenir ?</t>
  </si>
  <si>
    <t>Est-ce que je tiens compte des résultats de la surveillance pour adapter mon plan de maintien et d'amélioration des Hautes Valeurs de Conservation et de leurs zones ?</t>
  </si>
  <si>
    <t>Est-ce que je protège les valeurs environnementales, les Hautes Valeurs de Conservation et les arbres restants sur pied lorsque je récolte des arbres ou des produits forestiers non ligneux ?</t>
  </si>
  <si>
    <t>Adapter le plan et les actions pour maintenir et améliorer les Hautes Valeurs de Conservation, si nécessaire.</t>
  </si>
  <si>
    <t>Prendre en considération les contributions des voisins concernés et intéressés et des experts en la matière pour les résultats de la surveillance des Hautes Valeurs de Conservation.</t>
  </si>
  <si>
    <t xml:space="preserve">Surveiller les Hautes Valeurs de Conservation et leurs zones, ainsi que la mise en œuvre du plan visant à les préserver. </t>
  </si>
  <si>
    <t>Arrêter immédiatement les activités, restaurer les zones affectées et prendre les mesures adéquates pour protéger les Hautes Valeurs de Conservation.</t>
  </si>
  <si>
    <t xml:space="preserve">Mettre en œuvre des actions définies pour maintenir ou améliorer les Hautes Valeurs de Conservation et leurs zones. </t>
  </si>
  <si>
    <t>Définir et mettre en œuvre des mesures de protection pour le Paysage Forestier Intact et limiter les activités de récolte (voir les détails sur le Paysage Forestier Intact dans la norme FSC).</t>
  </si>
  <si>
    <t>Identifier et consigner si l'unité de gestion fait partie d'un Paysage ForestierIntact.</t>
  </si>
  <si>
    <t>Impliquer les parties prenantes concernées et les experts en la matière dans l'élaboration du plan de maintien ou d'amélioration des Hautes Valeurs de Conservation et de leurs zones.</t>
  </si>
  <si>
    <t xml:space="preserve">Plan qui définit des actions concrètes et préventives pour maintenir et améliorer les Hautes Valeurs de Conservation et leurs zones. </t>
  </si>
  <si>
    <t>Si l'évaluation n'identifie pas de Hautes Valeurs de Conservation, passez à la question 163.</t>
  </si>
  <si>
    <t>Évaluer et enregistrer la présence et le statut des Hautes Valeurs de Conservation dans l'unité de gestion.</t>
  </si>
  <si>
    <t>Les zones d'écosystèmes indigènes, avec d'autres éléments de conservation, représentent au moins 10 % de la superficie de l'unité de gestion (si vous faites partie d'un groupe de gestion forestière, voir la Norme pour la certification de gestion forestière de groupe (FSC-STD-30-005 V2-0)).</t>
  </si>
  <si>
    <t>Impliquer les communautés locales d'une manière culturellement appropriée dans l'élaboration de la procédure de résolution des litiges.</t>
  </si>
  <si>
    <t>Veiller à ce que les travailleurs de moins de 18 ans n'effectuent pas de travaux dangereux ou lourds.</t>
  </si>
  <si>
    <t>Inclure dans la politique salariale l'obligation de verser un salaire égal pour un travail égal, quel que soit le genre.</t>
  </si>
  <si>
    <t>Verser un salaire égal pour un travail égal, quel que soit le genre.</t>
  </si>
  <si>
    <t>Procédure de traitement des litiges pouvant survenir avec les communautés locales.</t>
  </si>
  <si>
    <t>Le FSC n'autorise généralement pas la conversion de forêts naturelles en plantations ou autres utilisations des terres, mais il accepte des conversions minimales de forêts naturelles dans les cas suivants 
a) elles n'affectent qu'une partie très limitée de la zone de l'unité de gestion (5 %) ; et
b) Elle produirait des bénéfices sociaux et de conservation clairs, substantiels, additionnels, sûrs et à long terme dans l'unité de gestion ; et
c) Elle n'endommage pas ou ne menace pas les Hautes Valeurs de Conservation, ou les sites ou ressources nécessaires au maintien ou à l'amélioration des Hautes Valeurs de Conservation ; et
de maintenir ou d'améliorer ces Hautes Valeurs de Conservation.
Veuillez examiner les principes 6.9 ; 6.10 ; 6.11 des Principes et Critères du FSC (FSC-STD-01-001 V5-3) et la Politique de Conversion du FSC (FSC-POL-007-011) afin d'évaluer si, et sous quelles conditions, votre unité de gestion peut être certifiée FSC.</t>
  </si>
  <si>
    <t xml:space="preserve">Inclure la vision et les valeurs de mon organisation dans le plan de gestion. </t>
  </si>
  <si>
    <r>
      <rPr>
        <b/>
        <sz val="14"/>
        <color rgb="FF285C4D"/>
        <rFont val="Greycliff CF"/>
        <family val="3"/>
      </rPr>
      <t>Principe 5</t>
    </r>
    <r>
      <rPr>
        <b/>
        <sz val="11"/>
        <rFont val="Greycliff CF"/>
        <family val="3"/>
      </rPr>
      <t xml:space="preserve">
</t>
    </r>
    <r>
      <rPr>
        <b/>
        <sz val="12"/>
        <rFont val="Greycliff CF"/>
        <family val="3"/>
      </rPr>
      <t>Bénéfices générés par la forêt</t>
    </r>
    <r>
      <rPr>
        <b/>
        <sz val="11"/>
        <rFont val="Greycliff CF"/>
        <family val="3"/>
      </rPr>
      <t xml:space="preserve">
</t>
    </r>
    <r>
      <rPr>
        <sz val="11"/>
        <rFont val="Greycliff CF"/>
        <family val="3"/>
      </rPr>
      <t>L'Organisation* doit gérer efficacement les divers produits et services de l'Unité de Gestion* afin de préserver ou d'accroître à long terme la viabilité économique* et la variété des bénéfices environnementaux et sociaux.</t>
    </r>
  </si>
  <si>
    <r>
      <t xml:space="preserve">Les Unités de Gestion* comprenant des plantations* établies sur des aires résultant de la transformation des forêts naturelles* après 1994 ne peuvent obtenir la certification, sauf :
a) si la preuve claire et suffisante est apportée que l'Organisation* n'était pas responsable directement ou indirectement de ladite transformation, ou
b) si la transformation n'a touché qu'une portion très limitée de l'Unité de Gestion et si elle engendre à long terme* des bénéfices additionnels clairs, conséquents et assurés en matière de conservation dans l'Unité de Gestion.
</t>
    </r>
    <r>
      <rPr>
        <b/>
        <sz val="11"/>
        <color rgb="FFFF0000"/>
        <rFont val="Greycliff CF"/>
        <family val="3"/>
      </rPr>
      <t>c) L'organisation qui n'a pas été impliquée dans la conversion, mais qui a acquis des unités de gestion où la conversion a eu lieu, démontre la restitution des dommages sociaux prioritaires et la réparation partielle des dommages environnementaux, comme spécifié dans le cadre de réparation du FSC applicable.</t>
    </r>
  </si>
  <si>
    <r>
      <rPr>
        <b/>
        <sz val="14"/>
        <color rgb="FF285C4D"/>
        <rFont val="Greycliff CF"/>
        <family val="3"/>
      </rPr>
      <t>Principe 3</t>
    </r>
    <r>
      <rPr>
        <b/>
        <sz val="11"/>
        <color theme="1"/>
        <rFont val="Greycliff CF"/>
        <family val="3"/>
      </rPr>
      <t xml:space="preserve">
</t>
    </r>
    <r>
      <rPr>
        <b/>
        <sz val="12"/>
        <color theme="1"/>
        <rFont val="Greycliff CF"/>
        <family val="3"/>
      </rPr>
      <t xml:space="preserve">Droits des populations autochtones
</t>
    </r>
    <r>
      <rPr>
        <b/>
        <sz val="11"/>
        <color theme="1"/>
        <rFont val="Greycliff CF"/>
        <family val="3"/>
      </rPr>
      <t xml:space="preserve">
</t>
    </r>
    <r>
      <rPr>
        <sz val="11"/>
        <color theme="1"/>
        <rFont val="Greycliff CF"/>
        <family val="3"/>
      </rPr>
      <t>L’Organisation* doit identifier et soutenir* les droits légaux et coutumiers* des populations autochtones* en matière de propriété, d'utilisation et de gestion des sols, des territoires et des ressources concernées par les activités de gestion.</t>
    </r>
  </si>
  <si>
    <r>
      <rPr>
        <b/>
        <sz val="14"/>
        <color rgb="FF285C4D"/>
        <rFont val="Greycliff CF"/>
        <family val="3"/>
      </rPr>
      <t>Principe 6</t>
    </r>
    <r>
      <rPr>
        <b/>
        <sz val="11"/>
        <rFont val="Greycliff CF"/>
        <family val="3"/>
      </rPr>
      <t xml:space="preserve">
</t>
    </r>
    <r>
      <rPr>
        <b/>
        <sz val="12"/>
        <rFont val="Greycliff CF"/>
        <family val="3"/>
      </rPr>
      <t>Valeurs et impacts environnementaux</t>
    </r>
    <r>
      <rPr>
        <b/>
        <sz val="11"/>
        <rFont val="Greycliff CF"/>
        <family val="3"/>
      </rPr>
      <t xml:space="preserve">
</t>
    </r>
    <r>
      <rPr>
        <sz val="11"/>
        <rFont val="Greycliff CF"/>
        <family val="3"/>
      </rPr>
      <t>L'Organisation* doit maintenir, conserver et/ou restaurer les services écosystémiques* et les valeurs environnementales* de l'Unité de Gestion*, et doit éviter, corriger ou limiter les impacts environnementaux négatifs.</t>
    </r>
  </si>
  <si>
    <r>
      <rPr>
        <b/>
        <sz val="14"/>
        <color rgb="FF285C4D"/>
        <rFont val="Greycliff CF"/>
        <family val="3"/>
      </rPr>
      <t>Principe 7</t>
    </r>
    <r>
      <rPr>
        <b/>
        <sz val="11"/>
        <color theme="1"/>
        <rFont val="Greycliff CF"/>
        <family val="3"/>
      </rPr>
      <t xml:space="preserve">
</t>
    </r>
    <r>
      <rPr>
        <b/>
        <sz val="12"/>
        <color theme="1"/>
        <rFont val="Greycliff CF"/>
        <family val="3"/>
      </rPr>
      <t>Planification de la gestion</t>
    </r>
    <r>
      <rPr>
        <b/>
        <sz val="11"/>
        <color theme="1"/>
        <rFont val="Greycliff CF"/>
        <family val="3"/>
      </rPr>
      <t xml:space="preserve">
</t>
    </r>
    <r>
      <rPr>
        <sz val="11"/>
        <color theme="1"/>
        <rFont val="Greycliff CF"/>
        <family val="3"/>
      </rPr>
      <t xml:space="preserve">
L'Organisation* doit disposer d'un document de gestion* concordant avec ses politiques et ses objectifs*, et proportionnel à l'échelle* et à l'intensité* des activités de gestion ainsi qu’aux risques* qu’elles engendrent. Le document de gestion* doit être mis en œuvre et actualisé à partir des informations issues des activités de suivi, afin de promouvoir une gestion adaptative*. Le plan et les procédures associées doivent être suffisants pour guider le personnel, informer les parties prenantes concernées* et intéressées* et pour justifier les décisions en matière de gestion. </t>
    </r>
  </si>
  <si>
    <r>
      <rPr>
        <b/>
        <sz val="14"/>
        <color rgb="FF285C4D"/>
        <rFont val="Greycliff CF"/>
        <family val="3"/>
      </rPr>
      <t>Principe 8</t>
    </r>
    <r>
      <rPr>
        <b/>
        <sz val="11"/>
        <color theme="1"/>
        <rFont val="Greycliff CF"/>
        <family val="3"/>
      </rPr>
      <t xml:space="preserve">
</t>
    </r>
    <r>
      <rPr>
        <b/>
        <sz val="12"/>
        <color theme="1"/>
        <rFont val="Greycliff CF"/>
        <family val="3"/>
      </rPr>
      <t>Suivi et evaluation</t>
    </r>
    <r>
      <rPr>
        <b/>
        <sz val="11"/>
        <color theme="1"/>
        <rFont val="Greycliff CF"/>
        <family val="3"/>
      </rPr>
      <t xml:space="preserve">
</t>
    </r>
    <r>
      <rPr>
        <sz val="11"/>
        <color theme="1"/>
        <rFont val="Greycliff CF"/>
        <family val="3"/>
      </rPr>
      <t>L'Organisation* doit démontrer que les progrès accomplis en vue d'atteindre les objectifs* de gestion, les impacts des activités de gestion et l'état de l'unité de gestion* sont suivis et évalués, proportionnellement à l'échelle* et à l'intensité* des activités de gestion ainsi qu’aux risques* qu’elles engendrent, afin de mettre en œuvre une gestion adaptative*.</t>
    </r>
  </si>
  <si>
    <r>
      <rPr>
        <b/>
        <sz val="14"/>
        <color rgb="FF285C4D"/>
        <rFont val="Greycliff CF"/>
        <family val="3"/>
      </rPr>
      <t>Principe 10</t>
    </r>
    <r>
      <rPr>
        <b/>
        <sz val="11"/>
        <color theme="1"/>
        <rFont val="Greycliff CF"/>
        <family val="3"/>
      </rPr>
      <t xml:space="preserve">
</t>
    </r>
    <r>
      <rPr>
        <b/>
        <sz val="12"/>
        <rFont val="Greycliff CF"/>
        <family val="3"/>
      </rPr>
      <t>Mise en œuvre des activités de gestion</t>
    </r>
    <r>
      <rPr>
        <b/>
        <sz val="11"/>
        <color theme="1"/>
        <rFont val="Greycliff CF"/>
        <family val="3"/>
      </rPr>
      <t xml:space="preserve">
</t>
    </r>
    <r>
      <rPr>
        <sz val="11"/>
        <color theme="1"/>
        <rFont val="Greycliff CF"/>
        <family val="3"/>
      </rPr>
      <t xml:space="preserve">Les activités de gestion conduites par ou pour l'Organisation*, dans le cadre de l'Unité de Gestion*, doivent être sélectionnées et mises en œuvre conformément à la fois aux politiques et objectifs* économiques, environnementaux et sociaux de l'Organisation, et aux Principes* et Critères*. </t>
    </r>
  </si>
  <si>
    <t>Les Principes et Critères FSC</t>
  </si>
  <si>
    <r>
      <rPr>
        <b/>
        <sz val="14"/>
        <color rgb="FF285C4D"/>
        <rFont val="Greycliff CF"/>
        <family val="3"/>
      </rPr>
      <t>Principe 4</t>
    </r>
    <r>
      <rPr>
        <b/>
        <sz val="11"/>
        <color theme="1"/>
        <rFont val="Greycliff CF"/>
        <family val="3"/>
      </rPr>
      <t xml:space="preserve">
</t>
    </r>
    <r>
      <rPr>
        <b/>
        <sz val="12"/>
        <color theme="1"/>
        <rFont val="Greycliff CF"/>
        <family val="3"/>
      </rPr>
      <t>Relations avec les communa</t>
    </r>
    <r>
      <rPr>
        <b/>
        <sz val="12"/>
        <rFont val="Greycliff CF"/>
        <family val="3"/>
      </rPr>
      <t>uté</t>
    </r>
    <r>
      <rPr>
        <b/>
        <sz val="12"/>
        <color theme="1"/>
        <rFont val="Greycliff CF"/>
        <family val="3"/>
      </rPr>
      <t>s</t>
    </r>
    <r>
      <rPr>
        <b/>
        <sz val="11"/>
        <color theme="1"/>
        <rFont val="Greycliff CF"/>
        <family val="3"/>
      </rPr>
      <t xml:space="preserve">
</t>
    </r>
    <r>
      <rPr>
        <sz val="11"/>
        <color theme="1"/>
        <rFont val="Greycliff CF"/>
        <family val="3"/>
      </rPr>
      <t xml:space="preserve">L'Organisation* doit contribuer à préserver ou à accroître le bien-être social et économique des communautés locales*. </t>
    </r>
  </si>
  <si>
    <t>Auto-évaluation de la conformité</t>
  </si>
  <si>
    <t>AUTO-ÉVALUATION DE LA CONFORMITÉ</t>
  </si>
  <si>
    <t xml:space="preserve">AUTO-ÉVALUATION DE LA CONFORMITÉ </t>
  </si>
  <si>
    <r>
      <rPr>
        <b/>
        <sz val="11"/>
        <color theme="1"/>
        <rFont val="Greycliff CF"/>
        <family val="3"/>
      </rPr>
      <t>Note 1:</t>
    </r>
    <r>
      <rPr>
        <sz val="11"/>
        <color theme="1"/>
        <rFont val="Greycliff CF"/>
        <family val="3"/>
      </rPr>
      <t xml:space="preserve">
La norme de gestion forestière FSC se compose de 10 Principes et 72 Critères (P&amp;C) qui sont valables au niveau international. Les indicateurs sont basés sur les Indicateurs Génériques Internationaux (IGI) de FSC et sont adaptés au niveau régional ou national et forment, avec les P&amp;C, la norme de gestion forestière applicable. Ce questionnaire est basé sur les Indicateurs Génériques Internationaux et doit donc être considéré comme une orientation générale.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</si>
</sst>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Calibri"/>
      <family val="2"/>
      <scheme val="minor"/>
    </font>
    <font>
      <sz val="11"/>
      <color theme="1"/>
      <name val="Greycliff CF"/>
      <family val="3"/>
    </font>
    <font>
      <b/>
      <sz val="11"/>
      <color theme="1"/>
      <name val="Greycliff CF"/>
      <family val="3"/>
    </font>
    <font>
      <b/>
      <sz val="16"/>
      <color rgb="FFF1F8E8"/>
      <name val="Greycliff CF"/>
      <family val="3"/>
    </font>
    <font>
      <b/>
      <sz val="11"/>
      <color rgb="FFF1F8E8"/>
      <name val="Greycliff CF"/>
      <family val="3"/>
    </font>
    <font>
      <sz val="11"/>
      <name val="Greycliff CF"/>
      <family val="3"/>
    </font>
    <font>
      <b/>
      <sz val="11"/>
      <color theme="0"/>
      <name val="Greycliff CF"/>
      <family val="3"/>
    </font>
    <font>
      <b/>
      <sz val="18"/>
      <color theme="0"/>
      <name val="Greycliff CF"/>
      <family val="3"/>
    </font>
    <font>
      <sz val="16"/>
      <color theme="1"/>
      <name val="Greycliff CF"/>
      <family val="3"/>
    </font>
    <font>
      <b/>
      <sz val="16"/>
      <color theme="1"/>
      <name val="Greycliff CF"/>
      <family val="3"/>
    </font>
    <font>
      <sz val="12"/>
      <color theme="1"/>
      <name val="Greycliff CF"/>
      <family val="3"/>
    </font>
    <font>
      <b/>
      <sz val="11"/>
      <color rgb="FF285C4D"/>
      <name val="Greycliff CF"/>
      <family val="3"/>
    </font>
    <font>
      <b/>
      <sz val="11"/>
      <color rgb="FFC00000"/>
      <name val="Greycliff CF"/>
      <family val="3"/>
    </font>
    <font>
      <sz val="11"/>
      <color theme="1"/>
      <name val="Calibri"/>
      <family val="2"/>
      <scheme val="minor"/>
    </font>
    <font>
      <b/>
      <sz val="11"/>
      <name val="Greycliff CF"/>
      <family val="3"/>
    </font>
    <font>
      <sz val="8"/>
      <name val="Calibri"/>
      <family val="2"/>
      <scheme val="minor"/>
    </font>
    <font>
      <b/>
      <sz val="11"/>
      <color rgb="FF8ABADD"/>
      <name val="Greycliff CF"/>
      <family val="3"/>
    </font>
    <font>
      <sz val="11"/>
      <color theme="0"/>
      <name val="Greycliff CF"/>
      <family val="3"/>
    </font>
    <font>
      <b/>
      <sz val="11"/>
      <color theme="0"/>
      <name val="Arial"/>
      <family val="2"/>
    </font>
    <font>
      <b/>
      <sz val="14"/>
      <color rgb="FF285C4D"/>
      <name val="Greycliff CF"/>
      <family val="3"/>
    </font>
    <font>
      <b/>
      <sz val="12"/>
      <color theme="1"/>
      <name val="Greycliff CF"/>
      <family val="3"/>
    </font>
    <font>
      <i/>
      <sz val="11"/>
      <color theme="1"/>
      <name val="Greycliff CF"/>
      <family val="3"/>
    </font>
    <font>
      <sz val="11"/>
      <color theme="3" tint="-0.249977111117893"/>
      <name val="Greycliff CF"/>
      <family val="3"/>
    </font>
    <font>
      <b/>
      <sz val="12"/>
      <name val="Greycliff CF"/>
      <family val="3"/>
    </font>
    <font>
      <b/>
      <sz val="14"/>
      <color theme="1"/>
      <name val="Greycliff CF"/>
      <family val="3"/>
    </font>
    <font>
      <b/>
      <sz val="11"/>
      <color rgb="FFFF0000"/>
      <name val="Greycliff CF"/>
      <family val="3"/>
    </font>
    <font>
      <i/>
      <sz val="11"/>
      <name val="Greycliff CF"/>
      <family val="3"/>
    </font>
    <font>
      <sz val="11"/>
      <color rgb="FFFF0000"/>
      <name val="Greycliff CF"/>
      <family val="3"/>
    </font>
  </fonts>
  <fills count="13">
    <fill>
      <patternFill patternType="none"/>
    </fill>
    <fill>
      <patternFill patternType="gray125"/>
    </fill>
    <fill>
      <patternFill patternType="solid">
        <fgColor theme="0"/>
        <bgColor indexed="64"/>
      </patternFill>
    </fill>
    <fill>
      <patternFill patternType="solid">
        <fgColor rgb="FF285C4D"/>
        <bgColor indexed="64"/>
      </patternFill>
    </fill>
    <fill>
      <patternFill patternType="solid">
        <fgColor rgb="FF78BE20"/>
        <bgColor indexed="64"/>
      </patternFill>
    </fill>
    <fill>
      <patternFill patternType="solid">
        <fgColor rgb="FFC00000"/>
        <bgColor indexed="64"/>
      </patternFill>
    </fill>
    <fill>
      <patternFill patternType="solid">
        <fgColor rgb="FFFFFF00"/>
        <bgColor indexed="64"/>
      </patternFill>
    </fill>
    <fill>
      <patternFill patternType="solid">
        <fgColor rgb="FFF1F8E8"/>
        <bgColor indexed="64"/>
      </patternFill>
    </fill>
    <fill>
      <patternFill patternType="solid">
        <fgColor rgb="FFD0D1DB"/>
        <bgColor indexed="64"/>
      </patternFill>
    </fill>
    <fill>
      <patternFill patternType="solid">
        <fgColor rgb="FFD4BE97"/>
        <bgColor indexed="64"/>
      </patternFill>
    </fill>
    <fill>
      <patternFill patternType="solid">
        <fgColor rgb="FFEBD99F"/>
        <bgColor indexed="64"/>
      </patternFill>
    </fill>
    <fill>
      <patternFill patternType="solid">
        <fgColor rgb="FF8ABADD"/>
        <bgColor indexed="64"/>
      </patternFill>
    </fill>
    <fill>
      <patternFill patternType="solid">
        <fgColor rgb="FF00B0F0"/>
        <bgColor indexed="64"/>
      </patternFill>
    </fill>
  </fills>
  <borders count="54">
    <border>
      <left/>
      <right/>
      <top/>
      <bottom/>
      <diagonal/>
    </border>
    <border>
      <left style="medium">
        <color rgb="FF78BE20"/>
      </left>
      <right style="medium">
        <color rgb="FF78BE20"/>
      </right>
      <top style="medium">
        <color rgb="FF78BE20"/>
      </top>
      <bottom/>
      <diagonal/>
    </border>
    <border>
      <left/>
      <right/>
      <top style="medium">
        <color rgb="FF78BE20"/>
      </top>
      <bottom/>
      <diagonal/>
    </border>
    <border>
      <left/>
      <right style="medium">
        <color rgb="FF78BE20"/>
      </right>
      <top style="medium">
        <color rgb="FF78BE20"/>
      </top>
      <bottom/>
      <diagonal/>
    </border>
    <border>
      <left style="medium">
        <color rgb="FF78BE20"/>
      </left>
      <right style="medium">
        <color rgb="FF78BE20"/>
      </right>
      <top/>
      <bottom/>
      <diagonal/>
    </border>
    <border>
      <left/>
      <right style="medium">
        <color rgb="FF78BE20"/>
      </right>
      <top/>
      <bottom/>
      <diagonal/>
    </border>
    <border>
      <left style="thin">
        <color rgb="FF78BE20"/>
      </left>
      <right style="thin">
        <color rgb="FF78BE20"/>
      </right>
      <top style="thin">
        <color rgb="FF78BE20"/>
      </top>
      <bottom style="thin">
        <color rgb="FF78BE20"/>
      </bottom>
      <diagonal/>
    </border>
    <border>
      <left style="thin">
        <color rgb="FF78BE20"/>
      </left>
      <right/>
      <top/>
      <bottom/>
      <diagonal/>
    </border>
    <border>
      <left style="medium">
        <color rgb="FF78BE20"/>
      </left>
      <right style="medium">
        <color rgb="FF78BE20"/>
      </right>
      <top/>
      <bottom style="medium">
        <color rgb="FF78BE20"/>
      </bottom>
      <diagonal/>
    </border>
    <border>
      <left style="medium">
        <color rgb="FF78BE20"/>
      </left>
      <right/>
      <top/>
      <bottom style="medium">
        <color rgb="FF78BE20"/>
      </bottom>
      <diagonal/>
    </border>
    <border>
      <left/>
      <right/>
      <top/>
      <bottom style="medium">
        <color rgb="FF78BE20"/>
      </bottom>
      <diagonal/>
    </border>
    <border>
      <left/>
      <right style="medium">
        <color rgb="FF78BE20"/>
      </right>
      <top/>
      <bottom style="medium">
        <color rgb="FF78BE20"/>
      </bottom>
      <diagonal/>
    </border>
    <border>
      <left style="medium">
        <color rgb="FF78BE20"/>
      </left>
      <right/>
      <top/>
      <bottom/>
      <diagonal/>
    </border>
    <border>
      <left style="medium">
        <color rgb="FF78BE20"/>
      </left>
      <right/>
      <top style="medium">
        <color rgb="FF78BE20"/>
      </top>
      <bottom/>
      <diagonal/>
    </border>
    <border>
      <left style="thin">
        <color rgb="FF78BE20"/>
      </left>
      <right/>
      <top style="thin">
        <color rgb="FF78BE20"/>
      </top>
      <bottom/>
      <diagonal/>
    </border>
    <border>
      <left/>
      <right/>
      <top style="thin">
        <color rgb="FF78BE20"/>
      </top>
      <bottom/>
      <diagonal/>
    </border>
    <border>
      <left/>
      <right style="thin">
        <color rgb="FF78BE20"/>
      </right>
      <top style="thin">
        <color rgb="FF78BE20"/>
      </top>
      <bottom/>
      <diagonal/>
    </border>
    <border>
      <left style="thin">
        <color rgb="FF78BE20"/>
      </left>
      <right style="thin">
        <color rgb="FF78BE20"/>
      </right>
      <top style="thin">
        <color rgb="FF78BE20"/>
      </top>
      <bottom style="thick">
        <color rgb="FF78BE20"/>
      </bottom>
      <diagonal/>
    </border>
    <border>
      <left/>
      <right style="thin">
        <color rgb="FF78BE20"/>
      </right>
      <top/>
      <bottom/>
      <diagonal/>
    </border>
    <border>
      <left/>
      <right/>
      <top/>
      <bottom style="thick">
        <color rgb="FF78BE20"/>
      </bottom>
      <diagonal/>
    </border>
    <border>
      <left/>
      <right style="thin">
        <color rgb="FF78BE20"/>
      </right>
      <top/>
      <bottom style="thick">
        <color rgb="FF78BE20"/>
      </bottom>
      <diagonal/>
    </border>
    <border>
      <left/>
      <right style="thick">
        <color rgb="FF78BE20"/>
      </right>
      <top/>
      <bottom style="thick">
        <color rgb="FF78BE20"/>
      </bottom>
      <diagonal/>
    </border>
    <border>
      <left/>
      <right style="thin">
        <color rgb="FF78BE20"/>
      </right>
      <top/>
      <bottom style="thin">
        <color rgb="FF78BE20"/>
      </bottom>
      <diagonal/>
    </border>
    <border>
      <left/>
      <right style="thin">
        <color rgb="FF78BE20"/>
      </right>
      <top style="thick">
        <color rgb="FF78BE20"/>
      </top>
      <bottom style="thin">
        <color rgb="FF78BE20"/>
      </bottom>
      <diagonal/>
    </border>
    <border>
      <left/>
      <right style="thin">
        <color rgb="FF78BE20"/>
      </right>
      <top style="thick">
        <color rgb="FF78BE20"/>
      </top>
      <bottom/>
      <diagonal/>
    </border>
    <border>
      <left/>
      <right style="thin">
        <color rgb="FF78BE20"/>
      </right>
      <top style="thin">
        <color rgb="FF78BE20"/>
      </top>
      <bottom style="thin">
        <color rgb="FF78BE20"/>
      </bottom>
      <diagonal/>
    </border>
    <border>
      <left/>
      <right/>
      <top style="thin">
        <color rgb="FF78BE20"/>
      </top>
      <bottom style="thin">
        <color rgb="FF78BE20"/>
      </bottom>
      <diagonal/>
    </border>
    <border>
      <left/>
      <right style="thin">
        <color rgb="FF78BE20"/>
      </right>
      <top style="thin">
        <color theme="4" tint="0.39997558519241921"/>
      </top>
      <bottom style="thin">
        <color rgb="FF78BE20"/>
      </bottom>
      <diagonal/>
    </border>
    <border>
      <left style="thin">
        <color rgb="FF78BE20"/>
      </left>
      <right style="thin">
        <color rgb="FF78BE20"/>
      </right>
      <top style="thin">
        <color rgb="FF78BE20"/>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rgb="FF003566"/>
      </bottom>
      <diagonal/>
    </border>
    <border>
      <left/>
      <right/>
      <top style="medium">
        <color indexed="64"/>
      </top>
      <bottom style="thin">
        <color rgb="FF003566"/>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thin">
        <color rgb="FF003566"/>
      </top>
      <bottom style="thin">
        <color rgb="FF003566"/>
      </bottom>
      <diagonal/>
    </border>
    <border>
      <left/>
      <right/>
      <top style="thin">
        <color rgb="FF003566"/>
      </top>
      <bottom style="thin">
        <color rgb="FF003566"/>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rgb="FF003566"/>
      </top>
      <bottom style="medium">
        <color indexed="64"/>
      </bottom>
      <diagonal/>
    </border>
    <border>
      <left/>
      <right/>
      <top style="thin">
        <color rgb="FF003566"/>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rgb="FF003566"/>
      </top>
      <bottom/>
      <diagonal/>
    </border>
    <border>
      <left/>
      <right/>
      <top style="thin">
        <color rgb="FF003566"/>
      </top>
      <bottom/>
      <diagonal/>
    </border>
    <border>
      <left style="medium">
        <color indexed="64"/>
      </left>
      <right style="medium">
        <color indexed="64"/>
      </right>
      <top style="thin">
        <color indexed="64"/>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rgb="FF78BE20"/>
      </left>
      <right/>
      <top style="thin">
        <color rgb="FF78BE20"/>
      </top>
      <bottom style="thin">
        <color rgb="FF78BE20"/>
      </bottom>
      <diagonal/>
    </border>
    <border>
      <left style="thin">
        <color rgb="FF78BE20"/>
      </left>
      <right style="thin">
        <color rgb="FF78BE20"/>
      </right>
      <top/>
      <bottom style="thin">
        <color rgb="FF78BE20"/>
      </bottom>
      <diagonal/>
    </border>
    <border>
      <left style="thin">
        <color rgb="FF78BE20"/>
      </left>
      <right style="thin">
        <color rgb="FF78BE20"/>
      </right>
      <top style="thick">
        <color rgb="FF78BE20"/>
      </top>
      <bottom/>
      <diagonal/>
    </border>
  </borders>
  <cellStyleXfs count="2">
    <xf numFmtId="0" fontId="0" fillId="0" borderId="0"/>
    <xf numFmtId="0" fontId="13" fillId="0" borderId="0"/>
  </cellStyleXfs>
  <cellXfs count="200">
    <xf numFmtId="0" fontId="0" fillId="0" borderId="0" xfId="0"/>
    <xf numFmtId="0" fontId="1" fillId="2" borderId="0" xfId="0" applyFont="1" applyFill="1" applyAlignment="1">
      <alignment vertical="center"/>
    </xf>
    <xf numFmtId="0" fontId="1" fillId="2" borderId="0" xfId="0" applyFont="1" applyFill="1" applyAlignment="1">
      <alignment vertical="center" wrapText="1"/>
    </xf>
    <xf numFmtId="0" fontId="2" fillId="2" borderId="0" xfId="0" applyFont="1" applyFill="1"/>
    <xf numFmtId="0" fontId="2" fillId="2" borderId="0" xfId="0" applyFont="1" applyFill="1" applyAlignment="1">
      <alignment horizontal="center" vertical="center"/>
    </xf>
    <xf numFmtId="0" fontId="2" fillId="2" borderId="0" xfId="0" applyFont="1" applyFill="1" applyAlignment="1">
      <alignment horizontal="center"/>
    </xf>
    <xf numFmtId="0" fontId="1" fillId="2" borderId="0" xfId="0" applyFont="1" applyFill="1"/>
    <xf numFmtId="0" fontId="1" fillId="2" borderId="0" xfId="0" applyFont="1" applyFill="1" applyAlignment="1">
      <alignment horizontal="center"/>
    </xf>
    <xf numFmtId="0" fontId="1" fillId="2" borderId="0" xfId="0" applyFont="1" applyFill="1" applyAlignment="1">
      <alignment horizontal="center" vertical="center"/>
    </xf>
    <xf numFmtId="0" fontId="1" fillId="2" borderId="0" xfId="0" applyFont="1" applyFill="1" applyAlignment="1">
      <alignment horizontal="left" vertical="center"/>
    </xf>
    <xf numFmtId="0" fontId="1" fillId="2" borderId="2" xfId="0" applyFont="1" applyFill="1" applyBorder="1" applyAlignment="1">
      <alignment horizontal="center" vertical="center"/>
    </xf>
    <xf numFmtId="0" fontId="4" fillId="4" borderId="2" xfId="0" applyFont="1" applyFill="1" applyBorder="1" applyAlignment="1">
      <alignment horizontal="center" vertical="center"/>
    </xf>
    <xf numFmtId="0" fontId="1" fillId="2" borderId="3" xfId="0" applyFont="1" applyFill="1" applyBorder="1" applyAlignment="1">
      <alignment horizontal="left" vertical="center"/>
    </xf>
    <xf numFmtId="0" fontId="4" fillId="5" borderId="0" xfId="0" applyFont="1" applyFill="1" applyAlignment="1">
      <alignment horizontal="center" vertical="center"/>
    </xf>
    <xf numFmtId="0" fontId="1" fillId="2" borderId="0" xfId="0" applyFont="1" applyFill="1" applyAlignment="1">
      <alignment horizontal="left" vertical="center" wrapText="1"/>
    </xf>
    <xf numFmtId="0" fontId="1" fillId="2" borderId="5" xfId="0" applyFont="1" applyFill="1" applyBorder="1" applyAlignment="1">
      <alignment horizontal="left" vertical="center"/>
    </xf>
    <xf numFmtId="0" fontId="4" fillId="5" borderId="0" xfId="0" applyFont="1" applyFill="1" applyAlignment="1">
      <alignment horizontal="center"/>
    </xf>
    <xf numFmtId="0" fontId="4" fillId="4" borderId="0" xfId="0" applyFont="1" applyFill="1" applyAlignment="1">
      <alignment horizontal="center" vertical="center"/>
    </xf>
    <xf numFmtId="0" fontId="1" fillId="2" borderId="6" xfId="0" applyFont="1" applyFill="1" applyBorder="1" applyAlignment="1">
      <alignment horizontal="center" vertical="center"/>
    </xf>
    <xf numFmtId="0" fontId="1" fillId="2" borderId="9" xfId="0" applyFont="1" applyFill="1" applyBorder="1" applyAlignment="1">
      <alignment horizontal="center" vertical="center"/>
    </xf>
    <xf numFmtId="0" fontId="4" fillId="5" borderId="10" xfId="0" applyFont="1" applyFill="1" applyBorder="1" applyAlignment="1">
      <alignment horizontal="center" vertical="center"/>
    </xf>
    <xf numFmtId="0" fontId="1" fillId="2" borderId="10" xfId="0" applyFont="1" applyFill="1" applyBorder="1" applyAlignment="1">
      <alignment horizontal="center" vertical="center"/>
    </xf>
    <xf numFmtId="0" fontId="1" fillId="2" borderId="10" xfId="0" applyFont="1" applyFill="1" applyBorder="1" applyAlignment="1">
      <alignment vertical="center" wrapText="1"/>
    </xf>
    <xf numFmtId="0" fontId="1" fillId="2" borderId="11" xfId="0" applyFont="1" applyFill="1" applyBorder="1" applyAlignment="1">
      <alignment horizontal="left" vertical="center"/>
    </xf>
    <xf numFmtId="0" fontId="4" fillId="5" borderId="2" xfId="0" applyFont="1" applyFill="1" applyBorder="1" applyAlignment="1">
      <alignment horizontal="center" vertical="center"/>
    </xf>
    <xf numFmtId="0" fontId="1" fillId="2" borderId="2" xfId="0" applyFont="1" applyFill="1" applyBorder="1" applyAlignment="1">
      <alignment vertical="center" wrapText="1"/>
    </xf>
    <xf numFmtId="0" fontId="4" fillId="4" borderId="10" xfId="0" applyFont="1" applyFill="1" applyBorder="1" applyAlignment="1">
      <alignment horizontal="center" vertical="center"/>
    </xf>
    <xf numFmtId="0" fontId="6" fillId="5" borderId="0" xfId="0" applyFont="1" applyFill="1" applyAlignment="1">
      <alignment horizontal="center" vertical="center"/>
    </xf>
    <xf numFmtId="0" fontId="1" fillId="2" borderId="12" xfId="0" applyFont="1" applyFill="1" applyBorder="1" applyAlignment="1">
      <alignment horizontal="center" vertical="center"/>
    </xf>
    <xf numFmtId="0" fontId="6" fillId="4" borderId="0" xfId="0" applyFont="1" applyFill="1" applyAlignment="1">
      <alignment horizontal="center" vertical="center"/>
    </xf>
    <xf numFmtId="0" fontId="6" fillId="5" borderId="2" xfId="0" applyFont="1" applyFill="1" applyBorder="1" applyAlignment="1">
      <alignment horizontal="center" vertical="center"/>
    </xf>
    <xf numFmtId="0" fontId="6" fillId="4" borderId="10" xfId="0" applyFont="1" applyFill="1" applyBorder="1" applyAlignment="1">
      <alignment horizontal="center" vertical="center"/>
    </xf>
    <xf numFmtId="0" fontId="1" fillId="2" borderId="13" xfId="0" applyFont="1" applyFill="1" applyBorder="1" applyAlignment="1">
      <alignment horizontal="center" vertical="center"/>
    </xf>
    <xf numFmtId="0" fontId="1" fillId="2" borderId="0" xfId="0" applyFont="1" applyFill="1" applyAlignment="1" applyProtection="1">
      <alignment vertical="center"/>
      <protection locked="0"/>
    </xf>
    <xf numFmtId="0" fontId="6" fillId="4" borderId="16" xfId="0" applyFont="1" applyFill="1" applyBorder="1" applyAlignment="1" applyProtection="1">
      <alignment horizontal="center" vertical="center"/>
      <protection locked="0"/>
    </xf>
    <xf numFmtId="0" fontId="6" fillId="4" borderId="19" xfId="0" applyFont="1" applyFill="1" applyBorder="1" applyAlignment="1" applyProtection="1">
      <alignment horizontal="center" vertical="center"/>
      <protection locked="0"/>
    </xf>
    <xf numFmtId="0" fontId="11" fillId="2" borderId="22" xfId="0" applyFont="1" applyFill="1" applyBorder="1" applyAlignment="1" applyProtection="1">
      <alignment horizontal="center" vertical="center"/>
      <protection locked="0"/>
    </xf>
    <xf numFmtId="0" fontId="1" fillId="2" borderId="23" xfId="0" applyFont="1" applyFill="1" applyBorder="1" applyAlignment="1" applyProtection="1">
      <alignment horizontal="center" vertical="center"/>
      <protection locked="0"/>
    </xf>
    <xf numFmtId="0" fontId="1" fillId="2" borderId="23" xfId="0" applyFont="1" applyFill="1" applyBorder="1" applyAlignment="1">
      <alignment horizontal="center" vertical="center"/>
    </xf>
    <xf numFmtId="0" fontId="1" fillId="2" borderId="24" xfId="0" applyFont="1" applyFill="1" applyBorder="1" applyAlignment="1">
      <alignment horizontal="center" vertical="center" wrapText="1"/>
    </xf>
    <xf numFmtId="0" fontId="1" fillId="2" borderId="23" xfId="0" applyFont="1" applyFill="1" applyBorder="1" applyAlignment="1">
      <alignment vertical="center" wrapText="1"/>
    </xf>
    <xf numFmtId="0" fontId="12" fillId="2" borderId="25" xfId="0" applyFont="1" applyFill="1" applyBorder="1" applyAlignment="1" applyProtection="1">
      <alignment horizontal="center" vertical="center"/>
      <protection locked="0"/>
    </xf>
    <xf numFmtId="0" fontId="1" fillId="2" borderId="25" xfId="0" applyFont="1" applyFill="1" applyBorder="1" applyAlignment="1" applyProtection="1">
      <alignment horizontal="center" vertical="center"/>
      <protection locked="0"/>
    </xf>
    <xf numFmtId="0" fontId="1" fillId="2" borderId="25" xfId="0" applyFont="1" applyFill="1" applyBorder="1" applyAlignment="1">
      <alignment horizontal="center" vertical="center"/>
    </xf>
    <xf numFmtId="0" fontId="1" fillId="2" borderId="6" xfId="0" applyFont="1" applyFill="1" applyBorder="1" applyAlignment="1">
      <alignment horizontal="center" vertical="center" wrapText="1"/>
    </xf>
    <xf numFmtId="0" fontId="1" fillId="2" borderId="25" xfId="0" applyFont="1" applyFill="1" applyBorder="1" applyAlignment="1">
      <alignment vertical="center" wrapText="1"/>
    </xf>
    <xf numFmtId="0" fontId="1" fillId="2" borderId="6" xfId="0" applyFont="1" applyFill="1" applyBorder="1" applyAlignment="1" applyProtection="1">
      <alignment horizontal="center" vertical="center"/>
      <protection locked="0"/>
    </xf>
    <xf numFmtId="0" fontId="12" fillId="2" borderId="18" xfId="0" applyFont="1" applyFill="1" applyBorder="1" applyAlignment="1" applyProtection="1">
      <alignment horizontal="center" vertical="center"/>
      <protection locked="0"/>
    </xf>
    <xf numFmtId="0" fontId="1" fillId="2" borderId="18" xfId="0" applyFont="1" applyFill="1" applyBorder="1" applyAlignment="1" applyProtection="1">
      <alignment horizontal="center" vertical="center"/>
      <protection locked="0"/>
    </xf>
    <xf numFmtId="0" fontId="11" fillId="2" borderId="25" xfId="0" applyFont="1" applyFill="1" applyBorder="1" applyAlignment="1" applyProtection="1">
      <alignment horizontal="center" vertical="center"/>
      <protection locked="0"/>
    </xf>
    <xf numFmtId="0" fontId="1" fillId="2" borderId="22" xfId="0" applyFont="1" applyFill="1" applyBorder="1" applyAlignment="1" applyProtection="1">
      <alignment horizontal="center" vertical="center"/>
      <protection locked="0"/>
    </xf>
    <xf numFmtId="0" fontId="1" fillId="2" borderId="22" xfId="0" applyFont="1" applyFill="1" applyBorder="1" applyAlignment="1">
      <alignment horizontal="center" vertical="center"/>
    </xf>
    <xf numFmtId="0" fontId="12" fillId="2" borderId="22" xfId="0" applyFont="1" applyFill="1" applyBorder="1" applyAlignment="1" applyProtection="1">
      <alignment horizontal="center" vertical="center"/>
      <protection locked="0"/>
    </xf>
    <xf numFmtId="0" fontId="12" fillId="2" borderId="16" xfId="0" applyFont="1" applyFill="1" applyBorder="1" applyAlignment="1" applyProtection="1">
      <alignment horizontal="center" vertical="center"/>
      <protection locked="0"/>
    </xf>
    <xf numFmtId="0" fontId="1" fillId="2" borderId="16" xfId="0" applyFont="1" applyFill="1" applyBorder="1" applyAlignment="1" applyProtection="1">
      <alignment horizontal="center" vertical="center"/>
      <protection locked="0"/>
    </xf>
    <xf numFmtId="0" fontId="14" fillId="2" borderId="6" xfId="0" applyFont="1" applyFill="1" applyBorder="1" applyAlignment="1" applyProtection="1">
      <alignment horizontal="center" vertical="center" wrapText="1"/>
      <protection locked="0"/>
    </xf>
    <xf numFmtId="2" fontId="14" fillId="2" borderId="6" xfId="0" applyNumberFormat="1" applyFont="1" applyFill="1" applyBorder="1" applyAlignment="1">
      <alignment horizontal="left" vertical="center" wrapText="1"/>
    </xf>
    <xf numFmtId="0" fontId="14" fillId="2" borderId="22" xfId="0" applyFont="1" applyFill="1" applyBorder="1" applyAlignment="1">
      <alignment horizontal="center" vertical="center"/>
    </xf>
    <xf numFmtId="0" fontId="1" fillId="2" borderId="5" xfId="0" applyFont="1" applyFill="1" applyBorder="1" applyAlignment="1">
      <alignment horizontal="left" vertical="center" wrapText="1"/>
    </xf>
    <xf numFmtId="0" fontId="1" fillId="2" borderId="3" xfId="0" applyFont="1" applyFill="1" applyBorder="1" applyAlignment="1">
      <alignment horizontal="left" vertical="center" wrapText="1"/>
    </xf>
    <xf numFmtId="0" fontId="1" fillId="2" borderId="11" xfId="0" applyFont="1" applyFill="1" applyBorder="1" applyAlignment="1">
      <alignment horizontal="left" vertical="center" wrapText="1"/>
    </xf>
    <xf numFmtId="0" fontId="1" fillId="8" borderId="0" xfId="0" applyFont="1" applyFill="1" applyAlignment="1">
      <alignment vertical="center"/>
    </xf>
    <xf numFmtId="0" fontId="12" fillId="2" borderId="6" xfId="0" applyFont="1" applyFill="1" applyBorder="1" applyAlignment="1" applyProtection="1">
      <alignment horizontal="center" vertical="center"/>
      <protection locked="0"/>
    </xf>
    <xf numFmtId="0" fontId="16" fillId="2" borderId="25" xfId="0" applyFont="1" applyFill="1" applyBorder="1" applyAlignment="1" applyProtection="1">
      <alignment horizontal="center" vertical="center"/>
      <protection locked="0"/>
    </xf>
    <xf numFmtId="0" fontId="12" fillId="2" borderId="26" xfId="0" applyFont="1" applyFill="1" applyBorder="1" applyAlignment="1" applyProtection="1">
      <alignment horizontal="center" vertical="center"/>
      <protection locked="0"/>
    </xf>
    <xf numFmtId="0" fontId="16" fillId="2" borderId="26" xfId="0" applyFont="1" applyFill="1" applyBorder="1" applyAlignment="1" applyProtection="1">
      <alignment horizontal="center" vertical="center"/>
      <protection locked="0"/>
    </xf>
    <xf numFmtId="0" fontId="16" fillId="2" borderId="6" xfId="0" applyFont="1" applyFill="1" applyBorder="1" applyAlignment="1">
      <alignment horizontal="center" vertical="center" wrapText="1"/>
    </xf>
    <xf numFmtId="0" fontId="14" fillId="2" borderId="6" xfId="0" applyFont="1" applyFill="1" applyBorder="1" applyAlignment="1">
      <alignment horizontal="center" vertical="center" wrapText="1"/>
    </xf>
    <xf numFmtId="0" fontId="14" fillId="2" borderId="27" xfId="0" applyFont="1" applyFill="1" applyBorder="1" applyAlignment="1">
      <alignment horizontal="center" vertical="center"/>
    </xf>
    <xf numFmtId="0" fontId="17" fillId="2" borderId="25" xfId="0" applyFont="1" applyFill="1" applyBorder="1" applyAlignment="1">
      <alignment horizontal="center" vertical="center"/>
    </xf>
    <xf numFmtId="0" fontId="17" fillId="2" borderId="6" xfId="0" applyFont="1" applyFill="1" applyBorder="1" applyAlignment="1">
      <alignment horizontal="center" vertical="center"/>
    </xf>
    <xf numFmtId="0" fontId="17" fillId="2" borderId="22" xfId="0" applyFont="1" applyFill="1" applyBorder="1" applyAlignment="1">
      <alignment horizontal="center" vertical="center"/>
    </xf>
    <xf numFmtId="0" fontId="17" fillId="2" borderId="16" xfId="0" applyFont="1" applyFill="1" applyBorder="1" applyAlignment="1">
      <alignment horizontal="center" vertical="center" wrapText="1"/>
    </xf>
    <xf numFmtId="0" fontId="14" fillId="2" borderId="6" xfId="0" applyFont="1" applyFill="1" applyBorder="1" applyAlignment="1">
      <alignment horizontal="center" vertical="center"/>
    </xf>
    <xf numFmtId="0" fontId="1" fillId="2" borderId="6" xfId="0" applyFont="1" applyFill="1" applyBorder="1" applyAlignment="1">
      <alignment vertical="center" wrapText="1"/>
    </xf>
    <xf numFmtId="0" fontId="1" fillId="2" borderId="0" xfId="0" applyFont="1" applyFill="1" applyAlignment="1">
      <alignment horizontal="center" vertical="center" wrapText="1"/>
    </xf>
    <xf numFmtId="0" fontId="1" fillId="2" borderId="28" xfId="0" applyFont="1" applyFill="1" applyBorder="1" applyAlignment="1">
      <alignment horizontal="center" vertical="center"/>
    </xf>
    <xf numFmtId="0" fontId="18" fillId="4" borderId="32" xfId="0" applyFont="1" applyFill="1" applyBorder="1" applyAlignment="1">
      <alignment horizontal="center" vertical="center"/>
    </xf>
    <xf numFmtId="0" fontId="18" fillId="4" borderId="33" xfId="0" applyFont="1" applyFill="1" applyBorder="1" applyAlignment="1">
      <alignment horizontal="center" vertical="center"/>
    </xf>
    <xf numFmtId="0" fontId="1" fillId="0" borderId="35" xfId="0" applyFont="1" applyBorder="1" applyAlignment="1">
      <alignment horizontal="center" vertical="center" wrapText="1"/>
    </xf>
    <xf numFmtId="0" fontId="1" fillId="0" borderId="36" xfId="0" applyFont="1" applyBorder="1" applyAlignment="1">
      <alignment horizontal="left" vertical="center" wrapText="1"/>
    </xf>
    <xf numFmtId="0" fontId="1" fillId="0" borderId="39" xfId="0" applyFont="1" applyBorder="1" applyAlignment="1">
      <alignment horizontal="center" vertical="center"/>
    </xf>
    <xf numFmtId="0" fontId="1" fillId="0" borderId="40" xfId="0" applyFont="1" applyBorder="1" applyAlignment="1">
      <alignment vertical="center" wrapText="1"/>
    </xf>
    <xf numFmtId="0" fontId="1" fillId="0" borderId="42" xfId="0" applyFont="1" applyBorder="1" applyAlignment="1">
      <alignment horizontal="center" vertical="center"/>
    </xf>
    <xf numFmtId="0" fontId="1" fillId="0" borderId="43" xfId="0" applyFont="1" applyBorder="1" applyAlignment="1">
      <alignment vertical="center" wrapText="1"/>
    </xf>
    <xf numFmtId="0" fontId="1" fillId="2" borderId="35" xfId="0" applyFont="1" applyFill="1" applyBorder="1" applyAlignment="1">
      <alignment horizontal="center" vertical="center" wrapText="1"/>
    </xf>
    <xf numFmtId="0" fontId="1" fillId="0" borderId="36" xfId="0" applyFont="1" applyBorder="1" applyAlignment="1">
      <alignment vertical="center" wrapText="1"/>
    </xf>
    <xf numFmtId="0" fontId="5" fillId="0" borderId="35" xfId="0" applyFont="1" applyBorder="1" applyAlignment="1">
      <alignment horizontal="center" vertical="center"/>
    </xf>
    <xf numFmtId="0" fontId="5" fillId="0" borderId="39" xfId="0" applyFont="1" applyBorder="1" applyAlignment="1">
      <alignment horizontal="center" vertical="center"/>
    </xf>
    <xf numFmtId="0" fontId="22" fillId="2" borderId="35" xfId="0" applyFont="1" applyFill="1" applyBorder="1" applyAlignment="1">
      <alignment horizontal="center" vertical="center" wrapText="1"/>
    </xf>
    <xf numFmtId="0" fontId="5" fillId="0" borderId="35" xfId="0" applyFont="1" applyBorder="1" applyAlignment="1">
      <alignment horizontal="center" vertical="center" wrapText="1"/>
    </xf>
    <xf numFmtId="0" fontId="5" fillId="2" borderId="0" xfId="0" applyFont="1" applyFill="1" applyAlignment="1">
      <alignment horizontal="left" vertical="center" wrapText="1"/>
    </xf>
    <xf numFmtId="0" fontId="1" fillId="0" borderId="45" xfId="0" applyFont="1" applyBorder="1" applyAlignment="1">
      <alignment horizontal="center" vertical="center"/>
    </xf>
    <xf numFmtId="0" fontId="1" fillId="0" borderId="46" xfId="0" applyFont="1" applyBorder="1" applyAlignment="1">
      <alignment vertical="center" wrapText="1"/>
    </xf>
    <xf numFmtId="0" fontId="5" fillId="2" borderId="39" xfId="0" applyFont="1" applyFill="1" applyBorder="1" applyAlignment="1">
      <alignment horizontal="center" vertical="center"/>
    </xf>
    <xf numFmtId="16" fontId="1" fillId="0" borderId="39" xfId="0" applyNumberFormat="1" applyFont="1" applyBorder="1" applyAlignment="1">
      <alignment horizontal="center" vertical="center"/>
    </xf>
    <xf numFmtId="0" fontId="1" fillId="8" borderId="0" xfId="0" applyFont="1" applyFill="1"/>
    <xf numFmtId="0" fontId="1" fillId="8" borderId="0" xfId="0" applyFont="1" applyFill="1" applyAlignment="1">
      <alignment horizontal="center" vertical="center"/>
    </xf>
    <xf numFmtId="0" fontId="1" fillId="8" borderId="0" xfId="0" applyFont="1" applyFill="1" applyAlignment="1">
      <alignment horizontal="center"/>
    </xf>
    <xf numFmtId="0" fontId="2" fillId="8" borderId="0" xfId="0" applyFont="1" applyFill="1"/>
    <xf numFmtId="0" fontId="1" fillId="8" borderId="0" xfId="0" applyFont="1" applyFill="1" applyAlignment="1">
      <alignment horizontal="left" vertical="center"/>
    </xf>
    <xf numFmtId="0" fontId="14" fillId="2" borderId="52" xfId="0" applyFont="1" applyFill="1" applyBorder="1" applyAlignment="1">
      <alignment horizontal="center" vertical="center" wrapText="1"/>
    </xf>
    <xf numFmtId="2" fontId="14" fillId="2" borderId="52" xfId="0" applyNumberFormat="1" applyFont="1" applyFill="1" applyBorder="1" applyAlignment="1">
      <alignment horizontal="left" vertical="center" wrapText="1"/>
    </xf>
    <xf numFmtId="0" fontId="1" fillId="2" borderId="52" xfId="0" applyFont="1" applyFill="1" applyBorder="1" applyAlignment="1">
      <alignment horizontal="center" vertical="center" wrapText="1"/>
    </xf>
    <xf numFmtId="0" fontId="1" fillId="2" borderId="22" xfId="0" applyFont="1" applyFill="1" applyBorder="1" applyAlignment="1">
      <alignment vertical="center" wrapText="1"/>
    </xf>
    <xf numFmtId="0" fontId="6" fillId="4" borderId="6" xfId="0" applyFont="1" applyFill="1" applyBorder="1" applyAlignment="1">
      <alignment horizontal="center" vertical="center"/>
    </xf>
    <xf numFmtId="0" fontId="6" fillId="4" borderId="6" xfId="0" applyFont="1" applyFill="1" applyBorder="1" applyAlignment="1">
      <alignment horizontal="center" vertical="center" wrapText="1"/>
    </xf>
    <xf numFmtId="0" fontId="1" fillId="9" borderId="6" xfId="0" applyFont="1" applyFill="1" applyBorder="1" applyAlignment="1">
      <alignment vertical="center" wrapText="1"/>
    </xf>
    <xf numFmtId="0" fontId="1" fillId="11" borderId="6" xfId="0" applyFont="1" applyFill="1" applyBorder="1" applyAlignment="1">
      <alignment vertical="center" wrapText="1"/>
    </xf>
    <xf numFmtId="0" fontId="17" fillId="2" borderId="6" xfId="0" applyFont="1" applyFill="1" applyBorder="1" applyAlignment="1" applyProtection="1">
      <alignment horizontal="center" vertical="center"/>
      <protection locked="0"/>
    </xf>
    <xf numFmtId="0" fontId="1" fillId="7" borderId="0" xfId="0" applyFont="1" applyFill="1" applyAlignment="1">
      <alignment horizontal="center" vertical="center"/>
    </xf>
    <xf numFmtId="0" fontId="1" fillId="7" borderId="1" xfId="0" applyFont="1" applyFill="1" applyBorder="1" applyAlignment="1">
      <alignment horizontal="left" vertical="center" wrapText="1"/>
    </xf>
    <xf numFmtId="0" fontId="1" fillId="7" borderId="8" xfId="0" applyFont="1" applyFill="1" applyBorder="1" applyAlignment="1">
      <alignment horizontal="left" vertical="center" wrapText="1"/>
    </xf>
    <xf numFmtId="0" fontId="1" fillId="7" borderId="4" xfId="0" applyFont="1" applyFill="1" applyBorder="1" applyAlignment="1">
      <alignment horizontal="left" vertical="center" wrapText="1"/>
    </xf>
    <xf numFmtId="0" fontId="1" fillId="7" borderId="1" xfId="0" applyFont="1" applyFill="1" applyBorder="1" applyAlignment="1">
      <alignment vertical="center" wrapText="1"/>
    </xf>
    <xf numFmtId="0" fontId="1" fillId="7" borderId="8" xfId="0" applyFont="1" applyFill="1" applyBorder="1" applyAlignment="1">
      <alignment vertical="center" wrapText="1"/>
    </xf>
    <xf numFmtId="0" fontId="1" fillId="7" borderId="9" xfId="0" applyFont="1" applyFill="1" applyBorder="1" applyAlignment="1">
      <alignment horizontal="center" vertical="center"/>
    </xf>
    <xf numFmtId="0" fontId="1" fillId="7" borderId="4" xfId="0" applyFont="1" applyFill="1" applyBorder="1" applyAlignment="1">
      <alignment vertical="center" wrapText="1"/>
    </xf>
    <xf numFmtId="0" fontId="1" fillId="8" borderId="0" xfId="0" applyFont="1" applyFill="1" applyAlignment="1" applyProtection="1">
      <alignment vertical="center"/>
      <protection locked="0"/>
    </xf>
    <xf numFmtId="0" fontId="17" fillId="2" borderId="25" xfId="0" applyFont="1" applyFill="1" applyBorder="1" applyAlignment="1" applyProtection="1">
      <alignment horizontal="center" vertical="center"/>
      <protection locked="0"/>
    </xf>
    <xf numFmtId="0" fontId="6" fillId="4" borderId="16" xfId="0" applyFont="1" applyFill="1" applyBorder="1" applyAlignment="1">
      <alignment horizontal="center" vertical="center"/>
    </xf>
    <xf numFmtId="0" fontId="6" fillId="4" borderId="17" xfId="0" applyFont="1" applyFill="1" applyBorder="1" applyAlignment="1">
      <alignment horizontal="center" vertical="center"/>
    </xf>
    <xf numFmtId="0" fontId="6" fillId="4" borderId="18" xfId="0" applyFont="1" applyFill="1" applyBorder="1" applyAlignment="1">
      <alignment horizontal="center" vertical="center" wrapText="1"/>
    </xf>
    <xf numFmtId="0" fontId="6" fillId="4" borderId="19" xfId="0" applyFont="1" applyFill="1" applyBorder="1" applyAlignment="1">
      <alignment horizontal="center" vertical="center"/>
    </xf>
    <xf numFmtId="0" fontId="6" fillId="4" borderId="20" xfId="0" applyFont="1" applyFill="1" applyBorder="1" applyAlignment="1">
      <alignment horizontal="center" vertical="center"/>
    </xf>
    <xf numFmtId="0" fontId="6" fillId="4" borderId="21" xfId="0" applyFont="1" applyFill="1" applyBorder="1" applyAlignment="1">
      <alignment horizontal="center" vertical="center"/>
    </xf>
    <xf numFmtId="0" fontId="1" fillId="7" borderId="0" xfId="0" applyFont="1" applyFill="1" applyAlignment="1">
      <alignment horizontal="center" vertical="center" wrapText="1"/>
    </xf>
    <xf numFmtId="0" fontId="1" fillId="7" borderId="13" xfId="0" applyFont="1" applyFill="1" applyBorder="1" applyAlignment="1">
      <alignment horizontal="center" vertical="center"/>
    </xf>
    <xf numFmtId="0" fontId="1" fillId="7" borderId="12" xfId="0" applyFont="1" applyFill="1" applyBorder="1" applyAlignment="1">
      <alignment horizontal="center" vertical="center"/>
    </xf>
    <xf numFmtId="0" fontId="5" fillId="2" borderId="25" xfId="0" applyFont="1" applyFill="1" applyBorder="1" applyAlignment="1" applyProtection="1">
      <alignment horizontal="center" vertical="center"/>
      <protection locked="0"/>
    </xf>
    <xf numFmtId="0" fontId="5" fillId="2" borderId="6" xfId="0" applyFont="1" applyFill="1" applyBorder="1" applyAlignment="1">
      <alignment horizontal="left" vertical="center"/>
    </xf>
    <xf numFmtId="0" fontId="14" fillId="2" borderId="6" xfId="0" applyFont="1" applyFill="1" applyBorder="1" applyAlignment="1">
      <alignment horizontal="left" vertical="center" wrapText="1"/>
    </xf>
    <xf numFmtId="0" fontId="17" fillId="2" borderId="18" xfId="0" applyFont="1" applyFill="1" applyBorder="1" applyAlignment="1">
      <alignment horizontal="center" vertical="center"/>
    </xf>
    <xf numFmtId="0" fontId="1" fillId="2" borderId="37" xfId="0" applyFont="1" applyFill="1" applyBorder="1" applyAlignment="1" applyProtection="1">
      <alignment vertical="center"/>
      <protection locked="0"/>
    </xf>
    <xf numFmtId="0" fontId="1" fillId="2" borderId="41" xfId="0" applyFont="1" applyFill="1" applyBorder="1" applyAlignment="1" applyProtection="1">
      <alignment vertical="center"/>
      <protection locked="0"/>
    </xf>
    <xf numFmtId="0" fontId="1" fillId="2" borderId="44" xfId="0" applyFont="1" applyFill="1" applyBorder="1" applyAlignment="1" applyProtection="1">
      <alignment vertical="center"/>
      <protection locked="0"/>
    </xf>
    <xf numFmtId="0" fontId="1" fillId="2" borderId="47" xfId="0" applyFont="1" applyFill="1" applyBorder="1" applyAlignment="1" applyProtection="1">
      <alignment vertical="center"/>
      <protection locked="0"/>
    </xf>
    <xf numFmtId="0" fontId="21" fillId="0" borderId="36" xfId="0" applyFont="1" applyBorder="1" applyAlignment="1">
      <alignment horizontal="left" vertical="center" wrapText="1"/>
    </xf>
    <xf numFmtId="0" fontId="21" fillId="0" borderId="40" xfId="0" applyFont="1" applyBorder="1" applyAlignment="1">
      <alignment vertical="center" wrapText="1"/>
    </xf>
    <xf numFmtId="0" fontId="21" fillId="0" borderId="36" xfId="0" applyFont="1" applyBorder="1" applyAlignment="1">
      <alignment vertical="center" wrapText="1"/>
    </xf>
    <xf numFmtId="0" fontId="21" fillId="0" borderId="43" xfId="0" applyFont="1" applyBorder="1" applyAlignment="1">
      <alignment vertical="center" wrapText="1"/>
    </xf>
    <xf numFmtId="0" fontId="21" fillId="0" borderId="40" xfId="0" applyFont="1" applyBorder="1" applyAlignment="1">
      <alignment horizontal="left" vertical="center" wrapText="1"/>
    </xf>
    <xf numFmtId="0" fontId="17" fillId="2" borderId="52" xfId="0" applyFont="1" applyFill="1" applyBorder="1" applyAlignment="1">
      <alignment horizontal="center" vertical="center"/>
    </xf>
    <xf numFmtId="0" fontId="26" fillId="0" borderId="36" xfId="0" applyFont="1" applyBorder="1" applyAlignment="1">
      <alignment vertical="center" wrapText="1"/>
    </xf>
    <xf numFmtId="0" fontId="5" fillId="0" borderId="40" xfId="0" applyFont="1" applyBorder="1" applyAlignment="1">
      <alignment vertical="center" wrapText="1"/>
    </xf>
    <xf numFmtId="0" fontId="26" fillId="0" borderId="40" xfId="0" applyFont="1" applyBorder="1" applyAlignment="1">
      <alignment vertical="center" wrapText="1"/>
    </xf>
    <xf numFmtId="0" fontId="26" fillId="0" borderId="43" xfId="0" applyFont="1" applyBorder="1" applyAlignment="1">
      <alignment vertical="center" wrapText="1"/>
    </xf>
    <xf numFmtId="0" fontId="1" fillId="2" borderId="53" xfId="0" applyFont="1" applyFill="1" applyBorder="1" applyAlignment="1">
      <alignment horizontal="center" vertical="center" wrapText="1"/>
    </xf>
    <xf numFmtId="0" fontId="5" fillId="2" borderId="0" xfId="0" applyFont="1" applyFill="1" applyAlignment="1">
      <alignment vertical="center" wrapText="1"/>
    </xf>
    <xf numFmtId="0" fontId="5" fillId="2" borderId="2" xfId="0" applyFont="1" applyFill="1" applyBorder="1" applyAlignment="1">
      <alignment horizontal="left" vertical="center" wrapText="1"/>
    </xf>
    <xf numFmtId="0" fontId="5" fillId="7" borderId="8" xfId="0" applyFont="1" applyFill="1" applyBorder="1" applyAlignment="1">
      <alignment vertical="center" wrapText="1"/>
    </xf>
    <xf numFmtId="0" fontId="5" fillId="7" borderId="1" xfId="0" applyFont="1" applyFill="1" applyBorder="1" applyAlignment="1">
      <alignment vertical="center" wrapText="1"/>
    </xf>
    <xf numFmtId="0" fontId="5" fillId="2" borderId="2" xfId="0" applyFont="1" applyFill="1" applyBorder="1" applyAlignment="1">
      <alignment vertical="center" wrapText="1"/>
    </xf>
    <xf numFmtId="0" fontId="27" fillId="6" borderId="43" xfId="0" applyFont="1" applyFill="1" applyBorder="1" applyAlignment="1">
      <alignment vertical="center" wrapText="1"/>
    </xf>
    <xf numFmtId="0" fontId="5" fillId="2" borderId="6" xfId="0" applyFont="1" applyFill="1" applyBorder="1" applyAlignment="1">
      <alignment horizontal="left" vertical="center" wrapText="1"/>
    </xf>
    <xf numFmtId="0" fontId="5" fillId="12" borderId="0" xfId="0" applyFont="1" applyFill="1" applyAlignment="1">
      <alignment vertical="center" wrapText="1"/>
    </xf>
    <xf numFmtId="0" fontId="14" fillId="2" borderId="0" xfId="0" applyFont="1" applyFill="1" applyAlignment="1">
      <alignment horizontal="center" vertical="center"/>
    </xf>
    <xf numFmtId="0" fontId="5" fillId="2" borderId="0" xfId="0" applyFont="1" applyFill="1" applyAlignment="1">
      <alignment horizontal="left" vertical="center"/>
    </xf>
    <xf numFmtId="0" fontId="5" fillId="6" borderId="0" xfId="0" applyFont="1" applyFill="1" applyAlignment="1">
      <alignment horizontal="left" vertical="center"/>
    </xf>
    <xf numFmtId="0" fontId="5" fillId="6" borderId="0" xfId="0" applyFont="1" applyFill="1"/>
    <xf numFmtId="0" fontId="5" fillId="2" borderId="7" xfId="0" applyFont="1" applyFill="1" applyBorder="1" applyAlignment="1">
      <alignment vertical="center" wrapText="1"/>
    </xf>
    <xf numFmtId="0" fontId="5" fillId="2" borderId="10" xfId="0" applyFont="1" applyFill="1" applyBorder="1" applyAlignment="1">
      <alignment vertical="center" wrapText="1"/>
    </xf>
    <xf numFmtId="0" fontId="5" fillId="2" borderId="0" xfId="0" applyFont="1" applyFill="1"/>
    <xf numFmtId="0" fontId="5" fillId="8" borderId="0" xfId="0" applyFont="1" applyFill="1"/>
    <xf numFmtId="0" fontId="1" fillId="12" borderId="8" xfId="0" applyFont="1" applyFill="1" applyBorder="1" applyAlignment="1">
      <alignment vertical="center" wrapText="1"/>
    </xf>
    <xf numFmtId="0" fontId="1" fillId="12" borderId="1" xfId="0" applyFont="1" applyFill="1" applyBorder="1" applyAlignment="1">
      <alignment vertical="center" wrapText="1"/>
    </xf>
    <xf numFmtId="0" fontId="1" fillId="12" borderId="4" xfId="0" applyFont="1" applyFill="1" applyBorder="1" applyAlignment="1">
      <alignment vertical="center" wrapText="1"/>
    </xf>
    <xf numFmtId="0" fontId="1" fillId="2" borderId="40" xfId="0" applyFont="1" applyFill="1" applyBorder="1" applyAlignment="1">
      <alignment vertical="center" wrapText="1"/>
    </xf>
    <xf numFmtId="0" fontId="1" fillId="10" borderId="51" xfId="0" applyFont="1" applyFill="1" applyBorder="1" applyAlignment="1">
      <alignment horizontal="left" vertical="center" wrapText="1"/>
    </xf>
    <xf numFmtId="0" fontId="1" fillId="10" borderId="25" xfId="0" applyFont="1" applyFill="1" applyBorder="1" applyAlignment="1">
      <alignment horizontal="left" vertical="center" wrapText="1"/>
    </xf>
    <xf numFmtId="0" fontId="17" fillId="4" borderId="6" xfId="0" applyFont="1" applyFill="1" applyBorder="1" applyAlignment="1">
      <alignment horizontal="left" vertical="center" wrapText="1"/>
    </xf>
    <xf numFmtId="0" fontId="1" fillId="8" borderId="6" xfId="0" applyFont="1" applyFill="1" applyBorder="1" applyAlignment="1">
      <alignment horizontal="left" vertical="center" wrapText="1"/>
    </xf>
    <xf numFmtId="0" fontId="1" fillId="10" borderId="6" xfId="0" applyFont="1" applyFill="1" applyBorder="1" applyAlignment="1">
      <alignment horizontal="left" vertical="center" wrapText="1"/>
    </xf>
    <xf numFmtId="0" fontId="7" fillId="3" borderId="29" xfId="0" applyFont="1" applyFill="1" applyBorder="1" applyAlignment="1">
      <alignment horizontal="center" vertical="center"/>
    </xf>
    <xf numFmtId="0" fontId="7" fillId="3" borderId="30" xfId="0" applyFont="1" applyFill="1" applyBorder="1" applyAlignment="1">
      <alignment horizontal="center" vertical="center"/>
    </xf>
    <xf numFmtId="0" fontId="7" fillId="3" borderId="31" xfId="0" applyFont="1" applyFill="1" applyBorder="1" applyAlignment="1">
      <alignment horizontal="center" vertical="center"/>
    </xf>
    <xf numFmtId="0" fontId="24" fillId="7" borderId="48" xfId="0" applyFont="1" applyFill="1" applyBorder="1" applyAlignment="1">
      <alignment horizontal="center" vertical="center" wrapText="1"/>
    </xf>
    <xf numFmtId="0" fontId="24" fillId="7" borderId="49" xfId="0" applyFont="1" applyFill="1" applyBorder="1" applyAlignment="1">
      <alignment horizontal="center" vertical="center" wrapText="1"/>
    </xf>
    <xf numFmtId="0" fontId="24" fillId="7" borderId="50" xfId="0" applyFont="1" applyFill="1" applyBorder="1" applyAlignment="1">
      <alignment horizontal="center" vertical="center" wrapText="1"/>
    </xf>
    <xf numFmtId="0" fontId="1" fillId="7" borderId="6" xfId="0" applyFont="1" applyFill="1" applyBorder="1" applyAlignment="1">
      <alignment horizontal="left" vertical="center" wrapText="1"/>
    </xf>
    <xf numFmtId="0" fontId="3" fillId="3" borderId="1" xfId="0" applyFont="1" applyFill="1" applyBorder="1" applyAlignment="1">
      <alignment horizontal="center" vertical="center" textRotation="90"/>
    </xf>
    <xf numFmtId="0" fontId="3" fillId="3" borderId="4" xfId="0" applyFont="1" applyFill="1" applyBorder="1" applyAlignment="1">
      <alignment horizontal="center" vertical="center" textRotation="90"/>
    </xf>
    <xf numFmtId="0" fontId="3" fillId="3" borderId="8" xfId="0" applyFont="1" applyFill="1" applyBorder="1" applyAlignment="1">
      <alignment horizontal="center" vertical="center" textRotation="90"/>
    </xf>
    <xf numFmtId="0" fontId="3" fillId="4" borderId="4" xfId="0" applyFont="1" applyFill="1" applyBorder="1" applyAlignment="1">
      <alignment horizontal="center" vertical="center" textRotation="90" wrapText="1"/>
    </xf>
    <xf numFmtId="0" fontId="3" fillId="4" borderId="1" xfId="0" applyFont="1" applyFill="1" applyBorder="1" applyAlignment="1">
      <alignment horizontal="center" vertical="center" textRotation="90"/>
    </xf>
    <xf numFmtId="0" fontId="3" fillId="4" borderId="4" xfId="0" applyFont="1" applyFill="1" applyBorder="1" applyAlignment="1">
      <alignment horizontal="center" vertical="center" textRotation="90"/>
    </xf>
    <xf numFmtId="0" fontId="3" fillId="4" borderId="8" xfId="0" applyFont="1" applyFill="1" applyBorder="1" applyAlignment="1">
      <alignment horizontal="center" vertical="center" textRotation="90"/>
    </xf>
    <xf numFmtId="0" fontId="6" fillId="4" borderId="0" xfId="0" applyFont="1" applyFill="1" applyAlignment="1">
      <alignment horizontal="center" vertical="center"/>
    </xf>
    <xf numFmtId="0" fontId="1" fillId="3" borderId="0" xfId="0" applyFont="1" applyFill="1" applyAlignment="1">
      <alignment horizontal="center" vertical="center"/>
    </xf>
    <xf numFmtId="0" fontId="8" fillId="7" borderId="0" xfId="0" applyFont="1" applyFill="1" applyAlignment="1">
      <alignment horizontal="center" vertical="center" wrapText="1"/>
    </xf>
    <xf numFmtId="0" fontId="8" fillId="7" borderId="0" xfId="0" applyFont="1" applyFill="1" applyAlignment="1">
      <alignment horizontal="center" vertical="center"/>
    </xf>
    <xf numFmtId="0" fontId="7" fillId="3" borderId="14" xfId="0" applyFont="1" applyFill="1" applyBorder="1" applyAlignment="1">
      <alignment horizontal="center" vertical="center"/>
    </xf>
    <xf numFmtId="0" fontId="7" fillId="3" borderId="15" xfId="0" applyFont="1" applyFill="1" applyBorder="1" applyAlignment="1">
      <alignment horizontal="center" vertical="center"/>
    </xf>
    <xf numFmtId="0" fontId="7" fillId="3" borderId="16" xfId="0" applyFont="1" applyFill="1" applyBorder="1" applyAlignment="1">
      <alignment horizontal="center" vertical="center"/>
    </xf>
    <xf numFmtId="0" fontId="5" fillId="7" borderId="34" xfId="0" applyFont="1" applyFill="1" applyBorder="1" applyAlignment="1">
      <alignment horizontal="left" vertical="center" wrapText="1"/>
    </xf>
    <xf numFmtId="0" fontId="5" fillId="7" borderId="38" xfId="0" applyFont="1" applyFill="1" applyBorder="1" applyAlignment="1">
      <alignment horizontal="left" vertical="center" wrapText="1"/>
    </xf>
    <xf numFmtId="0" fontId="5" fillId="7" borderId="32" xfId="0" applyFont="1" applyFill="1" applyBorder="1" applyAlignment="1">
      <alignment horizontal="left" vertical="center" wrapText="1"/>
    </xf>
    <xf numFmtId="0" fontId="1" fillId="7" borderId="34" xfId="0" applyFont="1" applyFill="1" applyBorder="1" applyAlignment="1">
      <alignment horizontal="left" vertical="center" wrapText="1"/>
    </xf>
    <xf numFmtId="0" fontId="1" fillId="7" borderId="38" xfId="0" applyFont="1" applyFill="1" applyBorder="1" applyAlignment="1">
      <alignment horizontal="left" vertical="center" wrapText="1"/>
    </xf>
    <xf numFmtId="0" fontId="1" fillId="7" borderId="32" xfId="0" applyFont="1" applyFill="1" applyBorder="1" applyAlignment="1">
      <alignment horizontal="left" vertical="center" wrapText="1"/>
    </xf>
  </cellXfs>
  <cellStyles count="2">
    <cellStyle name="Normal" xfId="0" builtinId="0"/>
    <cellStyle name="Normal 2" xfId="1" xr:uid="{12E727B7-CFF1-430B-B9A0-B6685303C5A7}"/>
  </cellStyles>
  <dxfs count="250">
    <dxf>
      <font>
        <b/>
        <i val="0"/>
        <strike val="0"/>
        <color theme="0"/>
      </font>
      <fill>
        <patternFill>
          <bgColor rgb="FFD4BE97"/>
        </patternFill>
      </fill>
      <border>
        <left style="thin">
          <color auto="1"/>
        </left>
        <right style="thin">
          <color auto="1"/>
        </right>
        <top style="thin">
          <color auto="1"/>
        </top>
        <bottom style="thin">
          <color auto="1"/>
        </bottom>
      </border>
    </dxf>
    <dxf>
      <font>
        <b/>
        <i val="0"/>
        <color theme="0"/>
      </font>
      <fill>
        <patternFill>
          <bgColor rgb="FF78BE20"/>
        </patternFill>
      </fill>
    </dxf>
    <dxf>
      <font>
        <b/>
        <i val="0"/>
        <strike val="0"/>
        <color theme="0"/>
      </font>
      <fill>
        <patternFill>
          <bgColor rgb="FFD4BE97"/>
        </patternFill>
      </fill>
      <border>
        <left style="thin">
          <color auto="1"/>
        </left>
        <right style="thin">
          <color auto="1"/>
        </right>
        <top style="thin">
          <color auto="1"/>
        </top>
        <bottom style="thin">
          <color auto="1"/>
        </bottom>
      </border>
    </dxf>
    <dxf>
      <font>
        <b/>
        <i val="0"/>
        <color theme="0"/>
      </font>
      <fill>
        <patternFill>
          <bgColor rgb="FF78BE20"/>
        </patternFill>
      </fill>
    </dxf>
    <dxf>
      <font>
        <b/>
        <i val="0"/>
        <color rgb="FF285C4D"/>
      </font>
    </dxf>
    <dxf>
      <font>
        <b/>
        <i val="0"/>
        <color rgb="FFC00000"/>
      </font>
    </dxf>
    <dxf>
      <font>
        <b/>
        <i val="0"/>
        <color rgb="FFC00000"/>
      </font>
    </dxf>
    <dxf>
      <font>
        <b/>
        <i val="0"/>
        <color rgb="FF285C4D"/>
      </font>
    </dxf>
    <dxf>
      <font>
        <b/>
        <i val="0"/>
        <color rgb="FF285C4D"/>
      </font>
    </dxf>
    <dxf>
      <font>
        <b/>
        <i val="0"/>
        <color rgb="FFC00000"/>
      </font>
    </dxf>
    <dxf>
      <font>
        <b/>
        <i val="0"/>
        <strike val="0"/>
        <color theme="0"/>
      </font>
      <fill>
        <patternFill>
          <bgColor rgb="FFD4BE97"/>
        </patternFill>
      </fill>
      <border>
        <left style="thin">
          <color auto="1"/>
        </left>
        <right style="thin">
          <color auto="1"/>
        </right>
        <top style="thin">
          <color auto="1"/>
        </top>
        <bottom style="thin">
          <color auto="1"/>
        </bottom>
      </border>
    </dxf>
    <dxf>
      <font>
        <b/>
        <i val="0"/>
        <color theme="0"/>
      </font>
      <fill>
        <patternFill>
          <bgColor rgb="FF78BE20"/>
        </patternFill>
      </fill>
    </dxf>
    <dxf>
      <font>
        <b/>
        <i val="0"/>
        <color rgb="FF285C4D"/>
      </font>
    </dxf>
    <dxf>
      <font>
        <b/>
        <i val="0"/>
        <color rgb="FFC00000"/>
      </font>
    </dxf>
    <dxf>
      <font>
        <b/>
        <i val="0"/>
        <color rgb="FFC00000"/>
      </font>
    </dxf>
    <dxf>
      <font>
        <b/>
        <i val="0"/>
        <color rgb="FFC00000"/>
      </font>
    </dxf>
    <dxf>
      <font>
        <b/>
        <i val="0"/>
        <color rgb="FF285C4D"/>
      </font>
    </dxf>
    <dxf>
      <font>
        <b/>
        <i val="0"/>
        <strike val="0"/>
        <color theme="0"/>
      </font>
      <fill>
        <patternFill>
          <bgColor rgb="FFD4BE97"/>
        </patternFill>
      </fill>
      <border>
        <left style="thin">
          <color auto="1"/>
        </left>
        <right style="thin">
          <color auto="1"/>
        </right>
        <top style="thin">
          <color auto="1"/>
        </top>
        <bottom style="thin">
          <color auto="1"/>
        </bottom>
      </border>
    </dxf>
    <dxf>
      <font>
        <b/>
        <i val="0"/>
        <color theme="0"/>
      </font>
      <fill>
        <patternFill>
          <bgColor rgb="FF78BE20"/>
        </patternFill>
      </fill>
    </dxf>
    <dxf>
      <font>
        <b/>
        <i val="0"/>
        <color rgb="FFC00000"/>
      </font>
    </dxf>
    <dxf>
      <font>
        <b/>
        <i val="0"/>
        <color rgb="FF285C4D"/>
      </font>
    </dxf>
    <dxf>
      <font>
        <b/>
        <i val="0"/>
        <color rgb="FFC00000"/>
      </font>
    </dxf>
    <dxf>
      <font>
        <b/>
        <i val="0"/>
        <color rgb="FF285C4D"/>
      </font>
    </dxf>
    <dxf>
      <font>
        <b/>
        <i val="0"/>
        <strike val="0"/>
        <color theme="0"/>
      </font>
      <fill>
        <patternFill>
          <bgColor rgb="FFD4BE97"/>
        </patternFill>
      </fill>
      <border>
        <left style="thin">
          <color auto="1"/>
        </left>
        <right style="thin">
          <color auto="1"/>
        </right>
        <top style="thin">
          <color auto="1"/>
        </top>
        <bottom style="thin">
          <color auto="1"/>
        </bottom>
      </border>
    </dxf>
    <dxf>
      <font>
        <b/>
        <i val="0"/>
        <color theme="0"/>
      </font>
      <fill>
        <patternFill>
          <bgColor rgb="FF78BE20"/>
        </patternFill>
      </fill>
    </dxf>
    <dxf>
      <font>
        <b/>
        <i val="0"/>
        <color rgb="FFC00000"/>
      </font>
    </dxf>
    <dxf>
      <font>
        <b/>
        <i val="0"/>
        <color rgb="FF285C4D"/>
      </font>
    </dxf>
    <dxf>
      <font>
        <b/>
        <i val="0"/>
        <color rgb="FF285C4D"/>
      </font>
    </dxf>
    <dxf>
      <font>
        <b/>
        <i val="0"/>
        <color rgb="FFC00000"/>
      </font>
    </dxf>
    <dxf>
      <font>
        <b/>
        <i val="0"/>
        <color rgb="FFC00000"/>
      </font>
    </dxf>
    <dxf>
      <font>
        <b/>
        <i val="0"/>
        <color rgb="FF285C4D"/>
      </font>
    </dxf>
    <dxf>
      <font>
        <b/>
        <i val="0"/>
        <strike val="0"/>
        <color theme="0"/>
      </font>
      <fill>
        <patternFill>
          <bgColor rgb="FFD4BE97"/>
        </patternFill>
      </fill>
      <border>
        <left style="thin">
          <color auto="1"/>
        </left>
        <right style="thin">
          <color auto="1"/>
        </right>
        <top style="thin">
          <color auto="1"/>
        </top>
        <bottom style="thin">
          <color auto="1"/>
        </bottom>
      </border>
    </dxf>
    <dxf>
      <font>
        <b/>
        <i val="0"/>
        <color theme="0"/>
      </font>
      <fill>
        <patternFill>
          <bgColor rgb="FF78BE20"/>
        </patternFill>
      </fill>
    </dxf>
    <dxf>
      <font>
        <b/>
        <i val="0"/>
        <color rgb="FFC00000"/>
      </font>
    </dxf>
    <dxf>
      <font>
        <b/>
        <i val="0"/>
        <color rgb="FF285C4D"/>
      </font>
    </dxf>
    <dxf>
      <font>
        <b/>
        <i val="0"/>
        <color rgb="FFC00000"/>
      </font>
    </dxf>
    <dxf>
      <font>
        <b/>
        <i val="0"/>
        <color rgb="FF285C4D"/>
      </font>
    </dxf>
    <dxf>
      <font>
        <b/>
        <i val="0"/>
        <strike val="0"/>
        <color theme="0"/>
      </font>
      <fill>
        <patternFill>
          <bgColor rgb="FFD4BE97"/>
        </patternFill>
      </fill>
      <border>
        <left style="thin">
          <color auto="1"/>
        </left>
        <right style="thin">
          <color auto="1"/>
        </right>
        <top style="thin">
          <color auto="1"/>
        </top>
        <bottom style="thin">
          <color auto="1"/>
        </bottom>
      </border>
    </dxf>
    <dxf>
      <font>
        <b/>
        <i val="0"/>
        <color theme="0"/>
      </font>
      <fill>
        <patternFill>
          <bgColor rgb="FF78BE20"/>
        </patternFill>
      </fill>
    </dxf>
    <dxf>
      <font>
        <b/>
        <i val="0"/>
        <color rgb="FFC00000"/>
      </font>
    </dxf>
    <dxf>
      <font>
        <b/>
        <i val="0"/>
        <color rgb="FF285C4D"/>
      </font>
    </dxf>
    <dxf>
      <font>
        <b/>
        <i val="0"/>
        <color rgb="FF285C4D"/>
      </font>
    </dxf>
    <dxf>
      <font>
        <b/>
        <i val="0"/>
        <color rgb="FFC00000"/>
      </font>
    </dxf>
    <dxf>
      <font>
        <b/>
        <i val="0"/>
        <color rgb="FFC00000"/>
      </font>
    </dxf>
    <dxf>
      <font>
        <b/>
        <i val="0"/>
        <color rgb="FF285C4D"/>
      </font>
    </dxf>
    <dxf>
      <font>
        <b/>
        <i val="0"/>
        <strike val="0"/>
        <color theme="0"/>
      </font>
      <fill>
        <patternFill>
          <bgColor rgb="FFD4BE97"/>
        </patternFill>
      </fill>
      <border>
        <left style="thin">
          <color auto="1"/>
        </left>
        <right style="thin">
          <color auto="1"/>
        </right>
        <top style="thin">
          <color auto="1"/>
        </top>
        <bottom style="thin">
          <color auto="1"/>
        </bottom>
      </border>
    </dxf>
    <dxf>
      <font>
        <b/>
        <i val="0"/>
        <color theme="0"/>
      </font>
      <fill>
        <patternFill>
          <bgColor rgb="FF78BE20"/>
        </patternFill>
      </fill>
    </dxf>
    <dxf>
      <font>
        <b/>
        <i val="0"/>
        <color rgb="FFC00000"/>
      </font>
    </dxf>
    <dxf>
      <font>
        <b/>
        <i val="0"/>
        <color rgb="FF285C4D"/>
      </font>
    </dxf>
    <dxf>
      <font>
        <b/>
        <i val="0"/>
        <color rgb="FF285C4D"/>
      </font>
    </dxf>
    <dxf>
      <font>
        <b/>
        <i val="0"/>
        <color rgb="FFC00000"/>
      </font>
    </dxf>
    <dxf>
      <font>
        <b/>
        <i val="0"/>
        <color rgb="FFC00000"/>
      </font>
    </dxf>
    <dxf>
      <font>
        <b/>
        <i val="0"/>
        <color rgb="FF285C4D"/>
      </font>
    </dxf>
    <dxf>
      <font>
        <b/>
        <i val="0"/>
        <strike val="0"/>
        <color theme="0"/>
      </font>
      <fill>
        <patternFill>
          <bgColor rgb="FFD4BE97"/>
        </patternFill>
      </fill>
      <border>
        <left style="thin">
          <color auto="1"/>
        </left>
        <right style="thin">
          <color auto="1"/>
        </right>
        <top style="thin">
          <color auto="1"/>
        </top>
        <bottom style="thin">
          <color auto="1"/>
        </bottom>
      </border>
    </dxf>
    <dxf>
      <font>
        <b/>
        <i val="0"/>
        <color theme="0"/>
      </font>
      <fill>
        <patternFill>
          <bgColor rgb="FF78BE20"/>
        </patternFill>
      </fill>
    </dxf>
    <dxf>
      <font>
        <b/>
        <i val="0"/>
        <color rgb="FFC00000"/>
      </font>
    </dxf>
    <dxf>
      <font>
        <b/>
        <i val="0"/>
        <color rgb="FF285C4D"/>
      </font>
    </dxf>
    <dxf>
      <font>
        <b/>
        <i val="0"/>
        <color rgb="FF285C4D"/>
      </font>
    </dxf>
    <dxf>
      <font>
        <b/>
        <i val="0"/>
        <color rgb="FFC00000"/>
      </font>
    </dxf>
    <dxf>
      <font>
        <b/>
        <i val="0"/>
        <color rgb="FFC00000"/>
      </font>
    </dxf>
    <dxf>
      <font>
        <b/>
        <i val="0"/>
        <color rgb="FF285C4D"/>
      </font>
    </dxf>
    <dxf>
      <font>
        <b/>
        <i val="0"/>
        <strike val="0"/>
        <color theme="0"/>
      </font>
      <fill>
        <patternFill>
          <bgColor rgb="FFD4BE97"/>
        </patternFill>
      </fill>
      <border>
        <left style="thin">
          <color auto="1"/>
        </left>
        <right style="thin">
          <color auto="1"/>
        </right>
        <top style="thin">
          <color auto="1"/>
        </top>
        <bottom style="thin">
          <color auto="1"/>
        </bottom>
      </border>
    </dxf>
    <dxf>
      <font>
        <b/>
        <i val="0"/>
        <color theme="0"/>
      </font>
      <fill>
        <patternFill>
          <bgColor rgb="FF78BE20"/>
        </patternFill>
      </fill>
    </dxf>
    <dxf>
      <font>
        <b/>
        <i val="0"/>
        <color rgb="FFC00000"/>
      </font>
    </dxf>
    <dxf>
      <font>
        <b/>
        <i val="0"/>
        <color rgb="FF285C4D"/>
      </font>
    </dxf>
    <dxf>
      <font>
        <b/>
        <i val="0"/>
        <color rgb="FFC00000"/>
      </font>
    </dxf>
    <dxf>
      <font>
        <b/>
        <i val="0"/>
        <color rgb="FF285C4D"/>
      </font>
    </dxf>
    <dxf>
      <font>
        <b/>
        <i val="0"/>
        <strike val="0"/>
        <color theme="0"/>
      </font>
      <fill>
        <patternFill>
          <bgColor rgb="FFD4BE97"/>
        </patternFill>
      </fill>
      <border>
        <left style="thin">
          <color auto="1"/>
        </left>
        <right style="thin">
          <color auto="1"/>
        </right>
        <top style="thin">
          <color auto="1"/>
        </top>
        <bottom style="thin">
          <color auto="1"/>
        </bottom>
      </border>
    </dxf>
    <dxf>
      <font>
        <b/>
        <i val="0"/>
        <color theme="0"/>
      </font>
      <fill>
        <patternFill>
          <bgColor rgb="FF78BE20"/>
        </patternFill>
      </fill>
    </dxf>
    <dxf>
      <font>
        <b/>
        <i val="0"/>
        <color rgb="FFC00000"/>
      </font>
    </dxf>
    <dxf>
      <font>
        <b/>
        <i val="0"/>
        <color rgb="FF285C4D"/>
      </font>
    </dxf>
    <dxf>
      <font>
        <b/>
        <i val="0"/>
        <color rgb="FFC00000"/>
      </font>
    </dxf>
    <dxf>
      <font>
        <b/>
        <i val="0"/>
        <color rgb="FFC00000"/>
      </font>
    </dxf>
    <dxf>
      <font>
        <b/>
        <i val="0"/>
        <color rgb="FF285C4D"/>
      </font>
    </dxf>
    <dxf>
      <font>
        <b/>
        <i val="0"/>
        <strike val="0"/>
        <color theme="0"/>
      </font>
      <fill>
        <patternFill>
          <bgColor rgb="FFD4BE97"/>
        </patternFill>
      </fill>
      <border>
        <left style="thin">
          <color auto="1"/>
        </left>
        <right style="thin">
          <color auto="1"/>
        </right>
        <top style="thin">
          <color auto="1"/>
        </top>
        <bottom style="thin">
          <color auto="1"/>
        </bottom>
      </border>
    </dxf>
    <dxf>
      <font>
        <b/>
        <i val="0"/>
        <color theme="0"/>
      </font>
      <fill>
        <patternFill>
          <bgColor rgb="FF78BE20"/>
        </patternFill>
      </fill>
    </dxf>
    <dxf>
      <font>
        <b/>
        <i val="0"/>
        <color rgb="FFC00000"/>
      </font>
    </dxf>
    <dxf>
      <font>
        <b/>
        <i val="0"/>
        <color rgb="FF285C4D"/>
      </font>
    </dxf>
    <dxf>
      <font>
        <b/>
        <i val="0"/>
        <color rgb="FFC00000"/>
      </font>
    </dxf>
    <dxf>
      <font>
        <b/>
        <i val="0"/>
        <color rgb="FF285C4D"/>
      </font>
    </dxf>
    <dxf>
      <font>
        <b/>
        <i val="0"/>
        <strike val="0"/>
        <color theme="0"/>
      </font>
      <fill>
        <patternFill>
          <bgColor rgb="FFD4BE97"/>
        </patternFill>
      </fill>
      <border>
        <left style="thin">
          <color auto="1"/>
        </left>
        <right style="thin">
          <color auto="1"/>
        </right>
        <top style="thin">
          <color auto="1"/>
        </top>
        <bottom style="thin">
          <color auto="1"/>
        </bottom>
      </border>
    </dxf>
    <dxf>
      <font>
        <b/>
        <i val="0"/>
        <color theme="0"/>
      </font>
      <fill>
        <patternFill>
          <bgColor rgb="FF78BE20"/>
        </patternFill>
      </fill>
    </dxf>
    <dxf>
      <font>
        <b/>
        <i val="0"/>
        <color rgb="FFC00000"/>
      </font>
    </dxf>
    <dxf>
      <font>
        <b/>
        <i val="0"/>
        <color rgb="FF285C4D"/>
      </font>
    </dxf>
    <dxf>
      <font>
        <b/>
        <i val="0"/>
        <color rgb="FFC00000"/>
      </font>
    </dxf>
    <dxf>
      <font>
        <b/>
        <i val="0"/>
        <color rgb="FF285C4D"/>
      </font>
    </dxf>
    <dxf>
      <font>
        <b/>
        <i val="0"/>
        <color rgb="FFC00000"/>
      </font>
    </dxf>
    <dxf>
      <font>
        <b/>
        <i val="0"/>
        <color rgb="FF285C4D"/>
      </font>
    </dxf>
    <dxf>
      <font>
        <b/>
        <i val="0"/>
        <strike val="0"/>
        <color theme="0"/>
      </font>
      <fill>
        <patternFill>
          <bgColor rgb="FFD4BE97"/>
        </patternFill>
      </fill>
      <border>
        <left style="thin">
          <color auto="1"/>
        </left>
        <right style="thin">
          <color auto="1"/>
        </right>
        <top style="thin">
          <color auto="1"/>
        </top>
        <bottom style="thin">
          <color auto="1"/>
        </bottom>
      </border>
    </dxf>
    <dxf>
      <font>
        <b/>
        <i val="0"/>
        <color theme="0"/>
      </font>
      <fill>
        <patternFill>
          <bgColor rgb="FF78BE20"/>
        </patternFill>
      </fill>
    </dxf>
    <dxf>
      <font>
        <b/>
        <i val="0"/>
        <color rgb="FFC00000"/>
      </font>
    </dxf>
    <dxf>
      <font>
        <b/>
        <i val="0"/>
        <color rgb="FF285C4D"/>
      </font>
    </dxf>
    <dxf>
      <font>
        <b/>
        <i val="0"/>
        <color rgb="FFC00000"/>
      </font>
    </dxf>
    <dxf>
      <font>
        <b/>
        <i val="0"/>
        <color rgb="FF285C4D"/>
      </font>
    </dxf>
    <dxf>
      <font>
        <b val="0"/>
        <i val="0"/>
        <strike val="0"/>
        <condense val="0"/>
        <extend val="0"/>
        <outline val="0"/>
        <shadow val="0"/>
        <u val="none"/>
        <vertAlign val="baseline"/>
        <sz val="11"/>
        <color theme="1"/>
        <name val="Greycliff CF"/>
        <family val="3"/>
        <scheme val="none"/>
      </font>
      <fill>
        <patternFill patternType="solid">
          <fgColor indexed="64"/>
          <bgColor theme="0"/>
        </patternFill>
      </fill>
      <alignment horizontal="general" vertical="center" textRotation="0" wrapText="1" indent="0" justifyLastLine="0" shrinkToFit="0" readingOrder="0"/>
      <border diagonalUp="0" diagonalDown="0" outline="0">
        <left style="thin">
          <color rgb="FF78BE20"/>
        </left>
        <right style="thin">
          <color rgb="FF78BE20"/>
        </right>
        <top style="thin">
          <color rgb="FF78BE20"/>
        </top>
        <bottom style="thin">
          <color rgb="FF78BE20"/>
        </bottom>
      </border>
      <protection locked="1" hidden="0"/>
    </dxf>
    <dxf>
      <font>
        <b val="0"/>
        <i val="0"/>
        <strike val="0"/>
        <condense val="0"/>
        <extend val="0"/>
        <outline val="0"/>
        <shadow val="0"/>
        <u val="none"/>
        <vertAlign val="baseline"/>
        <sz val="11"/>
        <color theme="1"/>
        <name val="Greycliff CF"/>
        <family val="3"/>
        <scheme val="none"/>
      </font>
      <numFmt numFmtId="0" formatCode="General"/>
      <fill>
        <patternFill patternType="solid">
          <fgColor indexed="64"/>
          <bgColor theme="0"/>
        </patternFill>
      </fill>
      <alignment horizontal="center" vertical="center" textRotation="0" wrapText="1" indent="0" justifyLastLine="0" shrinkToFit="0" readingOrder="0"/>
      <border diagonalUp="0" diagonalDown="0" outline="0">
        <left/>
        <right/>
        <top style="thin">
          <color rgb="FF78BE20"/>
        </top>
        <bottom style="thin">
          <color rgb="FF78BE20"/>
        </bottom>
      </border>
      <protection locked="1" hidden="0"/>
    </dxf>
    <dxf>
      <font>
        <b val="0"/>
        <i val="0"/>
        <strike val="0"/>
        <condense val="0"/>
        <extend val="0"/>
        <outline val="0"/>
        <shadow val="0"/>
        <u val="none"/>
        <vertAlign val="baseline"/>
        <sz val="11"/>
        <color theme="1"/>
        <name val="Greycliff CF"/>
        <family val="3"/>
        <scheme val="none"/>
      </font>
      <numFmt numFmtId="0" formatCode="General"/>
      <fill>
        <patternFill patternType="solid">
          <fgColor indexed="64"/>
          <bgColor theme="0"/>
        </patternFill>
      </fill>
      <alignment horizontal="center" vertical="center" textRotation="0" wrapText="0" indent="0" justifyLastLine="0" shrinkToFit="0" readingOrder="0"/>
      <border diagonalUp="0" diagonalDown="0">
        <left/>
        <right style="thin">
          <color rgb="FF78BE20"/>
        </right>
        <top style="thin">
          <color rgb="FF78BE20"/>
        </top>
        <bottom style="thin">
          <color rgb="FF78BE20"/>
        </bottom>
      </border>
      <protection locked="1" hidden="0"/>
    </dxf>
    <dxf>
      <font>
        <b val="0"/>
        <i val="0"/>
        <strike val="0"/>
        <condense val="0"/>
        <extend val="0"/>
        <outline val="0"/>
        <shadow val="0"/>
        <u val="none"/>
        <vertAlign val="baseline"/>
        <sz val="11"/>
        <color theme="1"/>
        <name val="Greycliff CF"/>
        <family val="3"/>
        <scheme val="none"/>
      </font>
      <fill>
        <patternFill patternType="solid">
          <fgColor indexed="64"/>
          <bgColor theme="0"/>
        </patternFill>
      </fill>
      <alignment horizontal="center" vertical="center" textRotation="0" wrapText="0" indent="0" justifyLastLine="0" shrinkToFit="0" readingOrder="0"/>
      <border diagonalUp="0" diagonalDown="0">
        <left style="thin">
          <color rgb="FF78BE20"/>
        </left>
        <right style="thin">
          <color rgb="FF78BE20"/>
        </right>
        <top style="thin">
          <color rgb="FF78BE20"/>
        </top>
        <bottom style="thin">
          <color rgb="FF78BE20"/>
        </bottom>
      </border>
      <protection locked="0" hidden="0"/>
    </dxf>
    <dxf>
      <font>
        <b/>
        <i val="0"/>
        <strike val="0"/>
        <condense val="0"/>
        <extend val="0"/>
        <outline val="0"/>
        <shadow val="0"/>
        <u val="none"/>
        <vertAlign val="baseline"/>
        <sz val="11"/>
        <color rgb="FFC00000"/>
        <name val="Greycliff CF"/>
        <family val="3"/>
        <scheme val="none"/>
      </font>
      <fill>
        <patternFill patternType="solid">
          <fgColor indexed="64"/>
          <bgColor theme="0"/>
        </patternFill>
      </fill>
      <alignment horizontal="center" vertical="center" textRotation="0" wrapText="0" indent="0" justifyLastLine="0" shrinkToFit="0" readingOrder="0"/>
      <border diagonalUp="0" diagonalDown="0" outline="0">
        <left style="thin">
          <color rgb="FF78BE20"/>
        </left>
        <right style="thin">
          <color rgb="FF78BE20"/>
        </right>
        <top style="thin">
          <color rgb="FF78BE20"/>
        </top>
        <bottom style="thin">
          <color rgb="FF78BE20"/>
        </bottom>
      </border>
      <protection locked="0" hidden="0"/>
    </dxf>
    <dxf>
      <font>
        <b/>
        <i val="0"/>
        <strike val="0"/>
        <condense val="0"/>
        <extend val="0"/>
        <outline val="0"/>
        <shadow val="0"/>
        <u val="none"/>
        <vertAlign val="baseline"/>
        <sz val="11"/>
        <color auto="1"/>
        <name val="Greycliff CF"/>
        <family val="3"/>
        <scheme val="none"/>
      </font>
      <numFmt numFmtId="0" formatCode="General"/>
      <fill>
        <patternFill patternType="solid">
          <fgColor indexed="64"/>
          <bgColor theme="0"/>
        </patternFill>
      </fill>
      <alignment horizontal="center" vertical="center" textRotation="0" wrapText="0" indent="0" justifyLastLine="0" shrinkToFit="0" readingOrder="0"/>
      <border diagonalUp="0" diagonalDown="0" outline="0">
        <left style="thin">
          <color rgb="FF78BE20"/>
        </left>
        <right style="thin">
          <color rgb="FF78BE20"/>
        </right>
        <top style="thin">
          <color rgb="FF78BE20"/>
        </top>
        <bottom style="thin">
          <color rgb="FF78BE20"/>
        </bottom>
      </border>
      <protection locked="1" hidden="0"/>
    </dxf>
    <dxf>
      <font>
        <b/>
        <i val="0"/>
        <strike val="0"/>
        <condense val="0"/>
        <extend val="0"/>
        <outline val="0"/>
        <shadow val="0"/>
        <u val="none"/>
        <vertAlign val="baseline"/>
        <sz val="11"/>
        <color auto="1"/>
        <name val="Greycliff CF"/>
        <family val="3"/>
        <scheme val="none"/>
      </font>
      <fill>
        <patternFill patternType="solid">
          <fgColor indexed="64"/>
          <bgColor theme="0"/>
        </patternFill>
      </fill>
      <alignment horizontal="left" vertical="center" textRotation="0" wrapText="1" indent="0" justifyLastLine="0" shrinkToFit="0" readingOrder="0"/>
      <border diagonalUp="0" diagonalDown="0" outline="0">
        <left style="thin">
          <color rgb="FF78BE20"/>
        </left>
        <right style="thin">
          <color rgb="FF78BE20"/>
        </right>
        <top style="thin">
          <color rgb="FF78BE20"/>
        </top>
        <bottom style="thin">
          <color rgb="FF78BE20"/>
        </bottom>
      </border>
      <protection locked="1" hidden="0"/>
    </dxf>
    <dxf>
      <font>
        <b/>
        <i val="0"/>
        <strike val="0"/>
        <condense val="0"/>
        <extend val="0"/>
        <outline val="0"/>
        <shadow val="0"/>
        <u val="none"/>
        <vertAlign val="baseline"/>
        <sz val="11"/>
        <color auto="1"/>
        <name val="Greycliff CF"/>
        <family val="3"/>
        <scheme val="none"/>
      </font>
      <fill>
        <patternFill patternType="solid">
          <fgColor indexed="64"/>
          <bgColor theme="0"/>
        </patternFill>
      </fill>
      <alignment horizontal="center" vertical="center" textRotation="0" wrapText="0" indent="0" justifyLastLine="0" shrinkToFit="0" readingOrder="0"/>
      <border diagonalUp="0" diagonalDown="0" outline="0">
        <left style="thin">
          <color rgb="FF78BE20"/>
        </left>
        <right style="thin">
          <color rgb="FF78BE20"/>
        </right>
        <top style="thin">
          <color rgb="FF78BE20"/>
        </top>
        <bottom style="thin">
          <color rgb="FF78BE20"/>
        </bottom>
      </border>
      <protection locked="1" hidden="0"/>
    </dxf>
    <dxf>
      <font>
        <b/>
        <i val="0"/>
        <strike val="0"/>
        <condense val="0"/>
        <extend val="0"/>
        <outline val="0"/>
        <shadow val="0"/>
        <u val="none"/>
        <vertAlign val="baseline"/>
        <sz val="11"/>
        <color auto="1"/>
        <name val="Greycliff CF"/>
        <family val="3"/>
        <scheme val="none"/>
      </font>
      <fill>
        <patternFill patternType="solid">
          <fgColor indexed="64"/>
          <bgColor theme="0"/>
        </patternFill>
      </fill>
      <alignment horizontal="center" vertical="center" textRotation="0" wrapText="1" indent="0" justifyLastLine="0" shrinkToFit="0" readingOrder="0"/>
      <border diagonalUp="0" diagonalDown="0">
        <left style="thin">
          <color rgb="FF78BE20"/>
        </left>
        <right style="thin">
          <color rgb="FF78BE20"/>
        </right>
        <top style="thin">
          <color rgb="FF78BE20"/>
        </top>
        <bottom style="thin">
          <color rgb="FF78BE20"/>
        </bottom>
        <vertical/>
        <horizontal/>
      </border>
      <protection locked="0" hidden="0"/>
    </dxf>
    <dxf>
      <font>
        <b/>
        <i val="0"/>
        <strike val="0"/>
        <condense val="0"/>
        <extend val="0"/>
        <outline val="0"/>
        <shadow val="0"/>
        <u val="none"/>
        <vertAlign val="baseline"/>
        <sz val="11"/>
        <color auto="1"/>
        <name val="Greycliff CF"/>
        <family val="3"/>
        <scheme val="none"/>
      </font>
      <fill>
        <patternFill patternType="solid">
          <fgColor indexed="64"/>
          <bgColor theme="0"/>
        </patternFill>
      </fill>
      <alignment horizontal="center" vertical="center" textRotation="0" wrapText="1" indent="0" justifyLastLine="0" shrinkToFit="0" readingOrder="0"/>
      <border diagonalUp="0" diagonalDown="0" outline="0">
        <left style="thin">
          <color rgb="FF78BE20"/>
        </left>
        <right style="thin">
          <color rgb="FF78BE20"/>
        </right>
        <top style="thin">
          <color rgb="FF78BE20"/>
        </top>
        <bottom style="thin">
          <color rgb="FF78BE20"/>
        </bottom>
      </border>
      <protection locked="0" hidden="0"/>
    </dxf>
    <dxf>
      <border outline="0">
        <left style="thin">
          <color rgb="FF78BE20"/>
        </left>
        <top style="thin">
          <color rgb="FF78BE20"/>
        </top>
        <bottom style="thin">
          <color rgb="FF78BE20"/>
        </bottom>
      </border>
    </dxf>
    <dxf>
      <fill>
        <patternFill patternType="solid">
          <fgColor rgb="FF000000"/>
          <bgColor rgb="FFFFFFFF"/>
        </patternFill>
      </fill>
      <protection locked="0" hidden="0"/>
    </dxf>
    <dxf>
      <border outline="0">
        <bottom style="thick">
          <color rgb="FF78BE20"/>
        </bottom>
      </border>
    </dxf>
    <dxf>
      <font>
        <b/>
        <i val="0"/>
        <strike val="0"/>
        <condense val="0"/>
        <extend val="0"/>
        <outline val="0"/>
        <shadow val="0"/>
        <u val="none"/>
        <vertAlign val="baseline"/>
        <sz val="11"/>
        <color theme="0"/>
        <name val="Greycliff CF"/>
        <family val="3"/>
        <scheme val="none"/>
      </font>
      <fill>
        <patternFill patternType="solid">
          <fgColor indexed="64"/>
          <bgColor rgb="FF78BE20"/>
        </patternFill>
      </fill>
      <alignment horizontal="center" vertical="center" textRotation="0" wrapText="0" indent="0" justifyLastLine="0" shrinkToFit="0" readingOrder="0"/>
      <border diagonalUp="0" diagonalDown="0">
        <left style="thin">
          <color rgb="FF78BE20"/>
        </left>
        <right style="thin">
          <color rgb="FF78BE20"/>
        </right>
        <top/>
        <bottom/>
      </border>
      <protection locked="0" hidden="0"/>
    </dxf>
    <dxf>
      <font>
        <b val="0"/>
        <i val="0"/>
        <strike val="0"/>
        <condense val="0"/>
        <extend val="0"/>
        <outline val="0"/>
        <shadow val="0"/>
        <u val="none"/>
        <vertAlign val="baseline"/>
        <sz val="11"/>
        <color theme="1"/>
        <name val="Greycliff CF"/>
        <family val="3"/>
        <scheme val="none"/>
      </font>
      <numFmt numFmtId="0" formatCode="General"/>
      <fill>
        <patternFill patternType="solid">
          <fgColor indexed="64"/>
          <bgColor theme="0"/>
        </patternFill>
      </fill>
      <alignment horizontal="center" vertical="center" textRotation="0" wrapText="0" indent="0" justifyLastLine="0" shrinkToFit="0" readingOrder="0"/>
      <border diagonalUp="0" diagonalDown="0">
        <left style="thin">
          <color rgb="FF78BE20"/>
        </left>
        <right style="thin">
          <color rgb="FF78BE20"/>
        </right>
        <top style="thin">
          <color rgb="FF78BE20"/>
        </top>
        <bottom style="thin">
          <color rgb="FF78BE20"/>
        </bottom>
        <vertical/>
        <horizontal/>
      </border>
      <protection locked="1" hidden="0"/>
    </dxf>
    <dxf>
      <font>
        <b val="0"/>
        <i val="0"/>
        <strike val="0"/>
        <condense val="0"/>
        <extend val="0"/>
        <outline val="0"/>
        <shadow val="0"/>
        <u val="none"/>
        <vertAlign val="baseline"/>
        <sz val="11"/>
        <color theme="1"/>
        <name val="Greycliff CF"/>
        <family val="3"/>
        <scheme val="none"/>
      </font>
      <fill>
        <patternFill patternType="solid">
          <fgColor indexed="64"/>
          <bgColor theme="0"/>
        </patternFill>
      </fill>
      <alignment horizontal="center" vertical="center" textRotation="0" wrapText="0" indent="0" justifyLastLine="0" shrinkToFit="0" readingOrder="0"/>
      <border diagonalUp="0" diagonalDown="0">
        <left style="thin">
          <color rgb="FF78BE20"/>
        </left>
        <right style="thin">
          <color rgb="FF78BE20"/>
        </right>
        <top style="thin">
          <color rgb="FF78BE20"/>
        </top>
        <bottom style="thin">
          <color rgb="FF78BE20"/>
        </bottom>
      </border>
      <protection locked="0" hidden="0"/>
    </dxf>
    <dxf>
      <font>
        <b/>
        <i val="0"/>
        <strike val="0"/>
        <condense val="0"/>
        <extend val="0"/>
        <outline val="0"/>
        <shadow val="0"/>
        <u val="none"/>
        <vertAlign val="baseline"/>
        <sz val="11"/>
        <color rgb="FFC00000"/>
        <name val="Greycliff CF"/>
        <family val="3"/>
        <scheme val="none"/>
      </font>
      <fill>
        <patternFill patternType="solid">
          <fgColor indexed="64"/>
          <bgColor theme="0"/>
        </patternFill>
      </fill>
      <alignment horizontal="center" vertical="center" textRotation="0" wrapText="0" indent="0" justifyLastLine="0" shrinkToFit="0" readingOrder="0"/>
      <border diagonalUp="0" diagonalDown="0" outline="0">
        <left style="thin">
          <color rgb="FF78BE20"/>
        </left>
        <right style="thin">
          <color rgb="FF78BE20"/>
        </right>
        <top style="thin">
          <color rgb="FF78BE20"/>
        </top>
        <bottom style="thin">
          <color rgb="FF78BE20"/>
        </bottom>
      </border>
      <protection locked="0" hidden="0"/>
    </dxf>
    <dxf>
      <font>
        <b/>
        <i val="0"/>
        <strike val="0"/>
        <condense val="0"/>
        <extend val="0"/>
        <outline val="0"/>
        <shadow val="0"/>
        <u val="none"/>
        <vertAlign val="baseline"/>
        <sz val="11"/>
        <color auto="1"/>
        <name val="Greycliff CF"/>
        <family val="3"/>
        <scheme val="none"/>
      </font>
      <numFmt numFmtId="0" formatCode="General"/>
      <fill>
        <patternFill patternType="solid">
          <fgColor indexed="64"/>
          <bgColor theme="0"/>
        </patternFill>
      </fill>
      <alignment horizontal="center" vertical="center" textRotation="0" wrapText="0" indent="0" justifyLastLine="0" shrinkToFit="0" readingOrder="0"/>
      <border diagonalUp="0" diagonalDown="0" outline="0">
        <left style="thin">
          <color rgb="FF78BE20"/>
        </left>
        <right style="thin">
          <color rgb="FF78BE20"/>
        </right>
        <top style="thin">
          <color rgb="FF78BE20"/>
        </top>
        <bottom style="thin">
          <color rgb="FF78BE20"/>
        </bottom>
      </border>
      <protection locked="1" hidden="0"/>
    </dxf>
    <dxf>
      <font>
        <b/>
        <i val="0"/>
        <strike val="0"/>
        <condense val="0"/>
        <extend val="0"/>
        <outline val="0"/>
        <shadow val="0"/>
        <u val="none"/>
        <vertAlign val="baseline"/>
        <sz val="11"/>
        <color auto="1"/>
        <name val="Greycliff CF"/>
        <family val="3"/>
        <scheme val="none"/>
      </font>
      <fill>
        <patternFill patternType="solid">
          <fgColor indexed="64"/>
          <bgColor theme="0"/>
        </patternFill>
      </fill>
      <alignment horizontal="left" vertical="center" textRotation="0" wrapText="1" indent="0" justifyLastLine="0" shrinkToFit="0" readingOrder="0"/>
      <border diagonalUp="0" diagonalDown="0" outline="0">
        <left style="thin">
          <color rgb="FF78BE20"/>
        </left>
        <right style="thin">
          <color rgb="FF78BE20"/>
        </right>
        <top style="thin">
          <color rgb="FF78BE20"/>
        </top>
        <bottom style="thin">
          <color rgb="FF78BE20"/>
        </bottom>
      </border>
      <protection locked="1" hidden="0"/>
    </dxf>
    <dxf>
      <font>
        <b/>
        <i val="0"/>
        <strike val="0"/>
        <condense val="0"/>
        <extend val="0"/>
        <outline val="0"/>
        <shadow val="0"/>
        <u val="none"/>
        <vertAlign val="baseline"/>
        <sz val="11"/>
        <color auto="1"/>
        <name val="Greycliff CF"/>
        <family val="3"/>
        <scheme val="none"/>
      </font>
      <fill>
        <patternFill patternType="solid">
          <fgColor indexed="64"/>
          <bgColor theme="0"/>
        </patternFill>
      </fill>
      <alignment horizontal="center" vertical="center" textRotation="0" wrapText="0" indent="0" justifyLastLine="0" shrinkToFit="0" readingOrder="0"/>
      <border diagonalUp="0" diagonalDown="0" outline="0">
        <left style="thin">
          <color rgb="FF78BE20"/>
        </left>
        <right style="thin">
          <color rgb="FF78BE20"/>
        </right>
        <top style="thin">
          <color rgb="FF78BE20"/>
        </top>
        <bottom style="thin">
          <color rgb="FF78BE20"/>
        </bottom>
      </border>
      <protection locked="1" hidden="0"/>
    </dxf>
    <dxf>
      <font>
        <b/>
        <i val="0"/>
        <strike val="0"/>
        <condense val="0"/>
        <extend val="0"/>
        <outline val="0"/>
        <shadow val="0"/>
        <u val="none"/>
        <vertAlign val="baseline"/>
        <sz val="11"/>
        <color auto="1"/>
        <name val="Greycliff CF"/>
        <family val="3"/>
        <scheme val="none"/>
      </font>
      <fill>
        <patternFill patternType="solid">
          <fgColor indexed="64"/>
          <bgColor theme="0"/>
        </patternFill>
      </fill>
      <alignment horizontal="center" vertical="center" textRotation="0" wrapText="1" indent="0" justifyLastLine="0" shrinkToFit="0" readingOrder="0"/>
      <border diagonalUp="0" diagonalDown="0">
        <left style="thin">
          <color rgb="FF78BE20"/>
        </left>
        <right style="thin">
          <color rgb="FF78BE20"/>
        </right>
        <top style="thin">
          <color rgb="FF78BE20"/>
        </top>
        <bottom style="thin">
          <color rgb="FF78BE20"/>
        </bottom>
        <vertical/>
        <horizontal/>
      </border>
      <protection locked="0" hidden="0"/>
    </dxf>
    <dxf>
      <font>
        <b/>
        <i val="0"/>
        <strike val="0"/>
        <condense val="0"/>
        <extend val="0"/>
        <outline val="0"/>
        <shadow val="0"/>
        <u val="none"/>
        <vertAlign val="baseline"/>
        <sz val="11"/>
        <color auto="1"/>
        <name val="Greycliff CF"/>
        <family val="3"/>
        <scheme val="none"/>
      </font>
      <fill>
        <patternFill patternType="solid">
          <fgColor indexed="64"/>
          <bgColor theme="0"/>
        </patternFill>
      </fill>
      <alignment horizontal="center" vertical="center" textRotation="0" wrapText="1" indent="0" justifyLastLine="0" shrinkToFit="0" readingOrder="0"/>
      <border diagonalUp="0" diagonalDown="0" outline="0">
        <left style="thin">
          <color rgb="FF78BE20"/>
        </left>
        <right style="thin">
          <color rgb="FF78BE20"/>
        </right>
        <top style="thin">
          <color rgb="FF78BE20"/>
        </top>
        <bottom style="thin">
          <color rgb="FF78BE20"/>
        </bottom>
      </border>
      <protection locked="0" hidden="0"/>
    </dxf>
    <dxf>
      <border outline="0">
        <left style="thin">
          <color rgb="FF78BE20"/>
        </left>
        <top style="thin">
          <color rgb="FF78BE20"/>
        </top>
        <bottom style="thin">
          <color rgb="FF78BE20"/>
        </bottom>
      </border>
    </dxf>
    <dxf>
      <fill>
        <patternFill patternType="solid">
          <fgColor rgb="FF000000"/>
          <bgColor rgb="FFFFFFFF"/>
        </patternFill>
      </fill>
      <protection locked="0" hidden="0"/>
    </dxf>
    <dxf>
      <border outline="0">
        <bottom style="thick">
          <color rgb="FF78BE20"/>
        </bottom>
      </border>
    </dxf>
    <dxf>
      <font>
        <b/>
        <i val="0"/>
        <strike val="0"/>
        <condense val="0"/>
        <extend val="0"/>
        <outline val="0"/>
        <shadow val="0"/>
        <u val="none"/>
        <vertAlign val="baseline"/>
        <sz val="11"/>
        <color theme="0"/>
        <name val="Greycliff CF"/>
        <family val="3"/>
        <scheme val="none"/>
      </font>
      <fill>
        <patternFill patternType="solid">
          <fgColor indexed="64"/>
          <bgColor rgb="FF78BE20"/>
        </patternFill>
      </fill>
      <alignment horizontal="center" vertical="center" textRotation="0" wrapText="0" indent="0" justifyLastLine="0" shrinkToFit="0" readingOrder="0"/>
      <border diagonalUp="0" diagonalDown="0">
        <left style="thin">
          <color rgb="FF78BE20"/>
        </left>
        <right style="thin">
          <color rgb="FF78BE20"/>
        </right>
        <top/>
        <bottom/>
      </border>
      <protection locked="0" hidden="0"/>
    </dxf>
    <dxf>
      <font>
        <b val="0"/>
        <i val="0"/>
        <strike val="0"/>
        <condense val="0"/>
        <extend val="0"/>
        <outline val="0"/>
        <shadow val="0"/>
        <u val="none"/>
        <vertAlign val="baseline"/>
        <sz val="11"/>
        <color theme="1"/>
        <name val="Greycliff CF"/>
        <family val="3"/>
        <scheme val="none"/>
      </font>
      <fill>
        <patternFill patternType="solid">
          <fgColor indexed="64"/>
          <bgColor theme="0"/>
        </patternFill>
      </fill>
      <alignment horizontal="general" vertical="center" textRotation="0" wrapText="1" indent="0" justifyLastLine="0" shrinkToFit="0" readingOrder="0"/>
      <border diagonalUp="0" diagonalDown="0" outline="0">
        <left style="thin">
          <color rgb="FF78BE20"/>
        </left>
        <right style="thin">
          <color rgb="FF78BE20"/>
        </right>
        <top style="thin">
          <color rgb="FF78BE20"/>
        </top>
        <bottom style="thin">
          <color rgb="FF78BE20"/>
        </bottom>
      </border>
      <protection locked="1" hidden="0"/>
    </dxf>
    <dxf>
      <font>
        <b val="0"/>
        <i val="0"/>
        <strike val="0"/>
        <condense val="0"/>
        <extend val="0"/>
        <outline val="0"/>
        <shadow val="0"/>
        <u val="none"/>
        <vertAlign val="baseline"/>
        <sz val="11"/>
        <color theme="1"/>
        <name val="Greycliff CF"/>
        <family val="3"/>
        <scheme val="none"/>
      </font>
      <numFmt numFmtId="0" formatCode="General"/>
      <fill>
        <patternFill patternType="solid">
          <fgColor indexed="64"/>
          <bgColor theme="0"/>
        </patternFill>
      </fill>
      <alignment horizontal="center" vertical="center" textRotation="0" wrapText="1" indent="0" justifyLastLine="0" shrinkToFit="0" readingOrder="0"/>
      <border diagonalUp="0" diagonalDown="0" outline="0">
        <left/>
        <right/>
        <top style="thin">
          <color rgb="FF78BE20"/>
        </top>
        <bottom style="thin">
          <color rgb="FF78BE20"/>
        </bottom>
      </border>
      <protection locked="1" hidden="0"/>
    </dxf>
    <dxf>
      <font>
        <b val="0"/>
        <i val="0"/>
        <strike val="0"/>
        <condense val="0"/>
        <extend val="0"/>
        <outline val="0"/>
        <shadow val="0"/>
        <u val="none"/>
        <vertAlign val="baseline"/>
        <sz val="11"/>
        <color theme="1"/>
        <name val="Greycliff CF"/>
        <family val="3"/>
        <scheme val="none"/>
      </font>
      <numFmt numFmtId="0" formatCode="General"/>
      <fill>
        <patternFill patternType="solid">
          <fgColor indexed="64"/>
          <bgColor theme="0"/>
        </patternFill>
      </fill>
      <alignment horizontal="center" vertical="center" textRotation="0" wrapText="0" indent="0" justifyLastLine="0" shrinkToFit="0" readingOrder="0"/>
      <border diagonalUp="0" diagonalDown="0">
        <left/>
        <right style="thin">
          <color rgb="FF78BE20"/>
        </right>
        <top style="thin">
          <color rgb="FF78BE20"/>
        </top>
        <bottom style="thin">
          <color rgb="FF78BE20"/>
        </bottom>
      </border>
      <protection locked="1" hidden="0"/>
    </dxf>
    <dxf>
      <font>
        <b val="0"/>
        <i val="0"/>
        <strike val="0"/>
        <condense val="0"/>
        <extend val="0"/>
        <outline val="0"/>
        <shadow val="0"/>
        <u val="none"/>
        <vertAlign val="baseline"/>
        <sz val="11"/>
        <color theme="1"/>
        <name val="Greycliff CF"/>
        <family val="3"/>
        <scheme val="none"/>
      </font>
      <fill>
        <patternFill patternType="solid">
          <fgColor indexed="64"/>
          <bgColor theme="0"/>
        </patternFill>
      </fill>
      <alignment horizontal="center" vertical="center" textRotation="0" wrapText="0" indent="0" justifyLastLine="0" shrinkToFit="0" readingOrder="0"/>
      <border diagonalUp="0" diagonalDown="0">
        <left style="thin">
          <color rgb="FF78BE20"/>
        </left>
        <right style="thin">
          <color rgb="FF78BE20"/>
        </right>
        <top style="thin">
          <color rgb="FF78BE20"/>
        </top>
        <bottom style="thin">
          <color rgb="FF78BE20"/>
        </bottom>
      </border>
      <protection locked="0" hidden="0"/>
    </dxf>
    <dxf>
      <font>
        <b/>
        <i val="0"/>
        <strike val="0"/>
        <condense val="0"/>
        <extend val="0"/>
        <outline val="0"/>
        <shadow val="0"/>
        <u val="none"/>
        <vertAlign val="baseline"/>
        <sz val="11"/>
        <color rgb="FFC00000"/>
        <name val="Greycliff CF"/>
        <family val="3"/>
        <scheme val="none"/>
      </font>
      <fill>
        <patternFill patternType="solid">
          <fgColor indexed="64"/>
          <bgColor theme="0"/>
        </patternFill>
      </fill>
      <alignment horizontal="center" vertical="center" textRotation="0" wrapText="0" indent="0" justifyLastLine="0" shrinkToFit="0" readingOrder="0"/>
      <border diagonalUp="0" diagonalDown="0" outline="0">
        <left style="thin">
          <color rgb="FF78BE20"/>
        </left>
        <right style="thin">
          <color rgb="FF78BE20"/>
        </right>
        <top style="thin">
          <color rgb="FF78BE20"/>
        </top>
        <bottom style="thin">
          <color rgb="FF78BE20"/>
        </bottom>
      </border>
      <protection locked="0" hidden="0"/>
    </dxf>
    <dxf>
      <font>
        <b/>
        <i val="0"/>
        <strike val="0"/>
        <condense val="0"/>
        <extend val="0"/>
        <outline val="0"/>
        <shadow val="0"/>
        <u val="none"/>
        <vertAlign val="baseline"/>
        <sz val="11"/>
        <color auto="1"/>
        <name val="Greycliff CF"/>
        <family val="3"/>
        <scheme val="none"/>
      </font>
      <numFmt numFmtId="0" formatCode="General"/>
      <fill>
        <patternFill patternType="solid">
          <fgColor indexed="64"/>
          <bgColor theme="0"/>
        </patternFill>
      </fill>
      <alignment horizontal="center" vertical="center" textRotation="0" wrapText="0" indent="0" justifyLastLine="0" shrinkToFit="0" readingOrder="0"/>
      <border diagonalUp="0" diagonalDown="0">
        <left style="thin">
          <color rgb="FF78BE20"/>
        </left>
        <right style="thin">
          <color rgb="FF78BE20"/>
        </right>
        <top style="thin">
          <color rgb="FF78BE20"/>
        </top>
        <bottom style="thin">
          <color rgb="FF78BE20"/>
        </bottom>
      </border>
      <protection locked="1" hidden="0"/>
    </dxf>
    <dxf>
      <font>
        <b/>
        <i val="0"/>
        <strike val="0"/>
        <condense val="0"/>
        <extend val="0"/>
        <outline val="0"/>
        <shadow val="0"/>
        <u val="none"/>
        <vertAlign val="baseline"/>
        <sz val="11"/>
        <color auto="1"/>
        <name val="Greycliff CF"/>
        <family val="3"/>
        <scheme val="none"/>
      </font>
      <numFmt numFmtId="2" formatCode="0.00"/>
      <fill>
        <patternFill patternType="solid">
          <fgColor indexed="64"/>
          <bgColor theme="0"/>
        </patternFill>
      </fill>
      <alignment horizontal="left" vertical="center" textRotation="0" wrapText="1" indent="0" justifyLastLine="0" shrinkToFit="0" readingOrder="0"/>
      <border diagonalUp="0" diagonalDown="0">
        <left style="thin">
          <color rgb="FF78BE20"/>
        </left>
        <right style="thin">
          <color rgb="FF78BE20"/>
        </right>
        <top style="thin">
          <color rgb="FF78BE20"/>
        </top>
        <bottom style="thin">
          <color rgb="FF78BE20"/>
        </bottom>
      </border>
      <protection locked="1" hidden="0"/>
    </dxf>
    <dxf>
      <font>
        <b/>
        <i val="0"/>
        <strike val="0"/>
        <condense val="0"/>
        <extend val="0"/>
        <outline val="0"/>
        <shadow val="0"/>
        <u val="none"/>
        <vertAlign val="baseline"/>
        <sz val="11"/>
        <color auto="1"/>
        <name val="Greycliff CF"/>
        <family val="3"/>
        <scheme val="none"/>
      </font>
      <numFmt numFmtId="0" formatCode="General"/>
      <fill>
        <patternFill patternType="solid">
          <fgColor indexed="64"/>
          <bgColor theme="0"/>
        </patternFill>
      </fill>
      <alignment horizontal="center" vertical="center" textRotation="0" wrapText="0" indent="0" justifyLastLine="0" shrinkToFit="0" readingOrder="0"/>
      <border diagonalUp="0" diagonalDown="0">
        <left style="thin">
          <color rgb="FF78BE20"/>
        </left>
        <right style="thin">
          <color rgb="FF78BE20"/>
        </right>
        <top style="thin">
          <color rgb="FF78BE20"/>
        </top>
        <bottom style="thin">
          <color rgb="FF78BE20"/>
        </bottom>
      </border>
      <protection locked="1" hidden="0"/>
    </dxf>
    <dxf>
      <font>
        <b/>
        <i val="0"/>
        <strike val="0"/>
        <condense val="0"/>
        <extend val="0"/>
        <outline val="0"/>
        <shadow val="0"/>
        <u val="none"/>
        <vertAlign val="baseline"/>
        <sz val="11"/>
        <color auto="1"/>
        <name val="Greycliff CF"/>
        <family val="3"/>
        <scheme val="none"/>
      </font>
      <numFmt numFmtId="0" formatCode="General"/>
      <fill>
        <patternFill patternType="solid">
          <fgColor indexed="64"/>
          <bgColor theme="0"/>
        </patternFill>
      </fill>
      <alignment horizontal="center" vertical="center" textRotation="0" wrapText="1" indent="0" justifyLastLine="0" shrinkToFit="0" readingOrder="0"/>
      <border diagonalUp="0" diagonalDown="0">
        <left style="thin">
          <color rgb="FF78BE20"/>
        </left>
        <right style="thin">
          <color rgb="FF78BE20"/>
        </right>
        <top style="thin">
          <color rgb="FF78BE20"/>
        </top>
        <bottom style="thin">
          <color rgb="FF78BE20"/>
        </bottom>
      </border>
      <protection locked="0" hidden="0"/>
    </dxf>
    <dxf>
      <border outline="0">
        <left style="thin">
          <color rgb="FF78BE20"/>
        </left>
        <top style="thin">
          <color rgb="FF78BE20"/>
        </top>
        <bottom style="thin">
          <color rgb="FF78BE20"/>
        </bottom>
      </border>
    </dxf>
    <dxf>
      <fill>
        <patternFill patternType="solid">
          <fgColor rgb="FF000000"/>
          <bgColor rgb="FFFFFFFF"/>
        </patternFill>
      </fill>
      <protection locked="0" hidden="0"/>
    </dxf>
    <dxf>
      <border outline="0">
        <bottom style="thick">
          <color rgb="FF78BE20"/>
        </bottom>
      </border>
    </dxf>
    <dxf>
      <font>
        <b/>
        <i val="0"/>
        <strike val="0"/>
        <condense val="0"/>
        <extend val="0"/>
        <outline val="0"/>
        <shadow val="0"/>
        <u val="none"/>
        <vertAlign val="baseline"/>
        <sz val="11"/>
        <color theme="0"/>
        <name val="Greycliff CF"/>
        <family val="3"/>
        <scheme val="none"/>
      </font>
      <fill>
        <patternFill patternType="solid">
          <fgColor indexed="64"/>
          <bgColor rgb="FF78BE20"/>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Greycliff CF"/>
        <family val="3"/>
        <scheme val="none"/>
      </font>
      <fill>
        <patternFill patternType="solid">
          <fgColor indexed="64"/>
          <bgColor theme="0"/>
        </patternFill>
      </fill>
      <alignment horizontal="general" vertical="center" textRotation="0" wrapText="1" indent="0" justifyLastLine="0" shrinkToFit="0" readingOrder="0"/>
      <border diagonalUp="0" diagonalDown="0" outline="0">
        <left style="thin">
          <color rgb="FF78BE20"/>
        </left>
        <right style="thin">
          <color rgb="FF78BE20"/>
        </right>
        <top style="thin">
          <color rgb="FF78BE20"/>
        </top>
        <bottom style="thin">
          <color rgb="FF78BE20"/>
        </bottom>
      </border>
      <protection locked="1" hidden="0"/>
    </dxf>
    <dxf>
      <font>
        <b val="0"/>
        <i val="0"/>
        <strike val="0"/>
        <condense val="0"/>
        <extend val="0"/>
        <outline val="0"/>
        <shadow val="0"/>
        <u val="none"/>
        <vertAlign val="baseline"/>
        <sz val="11"/>
        <color theme="1"/>
        <name val="Greycliff CF"/>
        <family val="3"/>
        <scheme val="none"/>
      </font>
      <numFmt numFmtId="0" formatCode="General"/>
      <fill>
        <patternFill patternType="solid">
          <fgColor indexed="64"/>
          <bgColor theme="0"/>
        </patternFill>
      </fill>
      <alignment horizontal="center" vertical="center" textRotation="0" wrapText="1" indent="0" justifyLastLine="0" shrinkToFit="0" readingOrder="0"/>
      <border diagonalUp="0" diagonalDown="0" outline="0">
        <left/>
        <right/>
        <top style="thin">
          <color rgb="FF78BE20"/>
        </top>
        <bottom style="thin">
          <color rgb="FF78BE20"/>
        </bottom>
      </border>
      <protection locked="1" hidden="0"/>
    </dxf>
    <dxf>
      <font>
        <b val="0"/>
        <i val="0"/>
        <strike val="0"/>
        <condense val="0"/>
        <extend val="0"/>
        <outline val="0"/>
        <shadow val="0"/>
        <u val="none"/>
        <vertAlign val="baseline"/>
        <sz val="11"/>
        <color theme="1"/>
        <name val="Greycliff CF"/>
        <family val="3"/>
        <scheme val="none"/>
      </font>
      <numFmt numFmtId="0" formatCode="General"/>
      <fill>
        <patternFill patternType="solid">
          <fgColor indexed="64"/>
          <bgColor theme="0"/>
        </patternFill>
      </fill>
      <alignment horizontal="center" vertical="center" textRotation="0" wrapText="0" indent="0" justifyLastLine="0" shrinkToFit="0" readingOrder="0"/>
      <border diagonalUp="0" diagonalDown="0">
        <left/>
        <right style="thin">
          <color rgb="FF78BE20"/>
        </right>
        <top style="thin">
          <color rgb="FF78BE20"/>
        </top>
        <bottom style="thin">
          <color rgb="FF78BE20"/>
        </bottom>
      </border>
      <protection locked="1" hidden="0"/>
    </dxf>
    <dxf>
      <font>
        <b val="0"/>
        <i val="0"/>
        <strike val="0"/>
        <condense val="0"/>
        <extend val="0"/>
        <outline val="0"/>
        <shadow val="0"/>
        <u val="none"/>
        <vertAlign val="baseline"/>
        <sz val="11"/>
        <color theme="1"/>
        <name val="Greycliff CF"/>
        <family val="3"/>
        <scheme val="none"/>
      </font>
      <fill>
        <patternFill patternType="solid">
          <fgColor indexed="64"/>
          <bgColor theme="0"/>
        </patternFill>
      </fill>
      <alignment horizontal="center" vertical="center" textRotation="0" wrapText="0" indent="0" justifyLastLine="0" shrinkToFit="0" readingOrder="0"/>
      <border diagonalUp="0" diagonalDown="0">
        <left style="thin">
          <color rgb="FF78BE20"/>
        </left>
        <right style="thin">
          <color rgb="FF78BE20"/>
        </right>
        <top style="thin">
          <color rgb="FF78BE20"/>
        </top>
        <bottom style="thin">
          <color rgb="FF78BE20"/>
        </bottom>
      </border>
      <protection locked="0" hidden="0"/>
    </dxf>
    <dxf>
      <font>
        <b/>
        <i val="0"/>
        <strike val="0"/>
        <condense val="0"/>
        <extend val="0"/>
        <outline val="0"/>
        <shadow val="0"/>
        <u val="none"/>
        <vertAlign val="baseline"/>
        <sz val="11"/>
        <color rgb="FFC00000"/>
        <name val="Greycliff CF"/>
        <family val="3"/>
        <scheme val="none"/>
      </font>
      <fill>
        <patternFill patternType="solid">
          <fgColor indexed="64"/>
          <bgColor theme="0"/>
        </patternFill>
      </fill>
      <alignment horizontal="center" vertical="center" textRotation="0" wrapText="0" indent="0" justifyLastLine="0" shrinkToFit="0" readingOrder="0"/>
      <border diagonalUp="0" diagonalDown="0" outline="0">
        <left style="thin">
          <color rgb="FF78BE20"/>
        </left>
        <right style="thin">
          <color rgb="FF78BE20"/>
        </right>
        <top style="thin">
          <color rgb="FF78BE20"/>
        </top>
        <bottom style="thin">
          <color rgb="FF78BE20"/>
        </bottom>
      </border>
      <protection locked="0" hidden="0"/>
    </dxf>
    <dxf>
      <font>
        <b/>
        <i val="0"/>
        <strike val="0"/>
        <condense val="0"/>
        <extend val="0"/>
        <outline val="0"/>
        <shadow val="0"/>
        <u val="none"/>
        <vertAlign val="baseline"/>
        <sz val="11"/>
        <color auto="1"/>
        <name val="Greycliff CF"/>
        <family val="3"/>
        <scheme val="none"/>
      </font>
      <numFmt numFmtId="0" formatCode="General"/>
      <fill>
        <patternFill patternType="solid">
          <fgColor indexed="64"/>
          <bgColor theme="0"/>
        </patternFill>
      </fill>
      <alignment horizontal="center" vertical="center" textRotation="0" wrapText="0" indent="0" justifyLastLine="0" shrinkToFit="0" readingOrder="0"/>
      <border diagonalUp="0" diagonalDown="0">
        <left style="thin">
          <color rgb="FF78BE20"/>
        </left>
        <right style="thin">
          <color rgb="FF78BE20"/>
        </right>
        <top style="thin">
          <color rgb="FF78BE20"/>
        </top>
        <bottom style="thin">
          <color rgb="FF78BE20"/>
        </bottom>
      </border>
      <protection locked="1" hidden="0"/>
    </dxf>
    <dxf>
      <font>
        <b/>
        <i val="0"/>
        <strike val="0"/>
        <condense val="0"/>
        <extend val="0"/>
        <outline val="0"/>
        <shadow val="0"/>
        <u val="none"/>
        <vertAlign val="baseline"/>
        <sz val="11"/>
        <color auto="1"/>
        <name val="Greycliff CF"/>
        <family val="3"/>
        <scheme val="none"/>
      </font>
      <numFmt numFmtId="2" formatCode="0.00"/>
      <fill>
        <patternFill patternType="solid">
          <fgColor indexed="64"/>
          <bgColor theme="0"/>
        </patternFill>
      </fill>
      <alignment horizontal="left" vertical="center" textRotation="0" wrapText="1" indent="0" justifyLastLine="0" shrinkToFit="0" readingOrder="0"/>
      <border diagonalUp="0" diagonalDown="0">
        <left style="thin">
          <color rgb="FF78BE20"/>
        </left>
        <right style="thin">
          <color rgb="FF78BE20"/>
        </right>
        <top style="thin">
          <color rgb="FF78BE20"/>
        </top>
        <bottom style="thin">
          <color rgb="FF78BE20"/>
        </bottom>
      </border>
      <protection locked="1" hidden="0"/>
    </dxf>
    <dxf>
      <font>
        <b/>
        <i val="0"/>
        <strike val="0"/>
        <condense val="0"/>
        <extend val="0"/>
        <outline val="0"/>
        <shadow val="0"/>
        <u val="none"/>
        <vertAlign val="baseline"/>
        <sz val="11"/>
        <color auto="1"/>
        <name val="Greycliff CF"/>
        <family val="3"/>
        <scheme val="none"/>
      </font>
      <numFmt numFmtId="0" formatCode="General"/>
      <fill>
        <patternFill patternType="solid">
          <fgColor indexed="64"/>
          <bgColor theme="0"/>
        </patternFill>
      </fill>
      <alignment horizontal="center" vertical="center" textRotation="0" wrapText="0" indent="0" justifyLastLine="0" shrinkToFit="0" readingOrder="0"/>
      <border diagonalUp="0" diagonalDown="0">
        <left style="thin">
          <color rgb="FF78BE20"/>
        </left>
        <right style="thin">
          <color rgb="FF78BE20"/>
        </right>
        <top style="thin">
          <color rgb="FF78BE20"/>
        </top>
        <bottom style="thin">
          <color rgb="FF78BE20"/>
        </bottom>
      </border>
      <protection locked="1" hidden="0"/>
    </dxf>
    <dxf>
      <font>
        <b/>
        <i val="0"/>
        <strike val="0"/>
        <condense val="0"/>
        <extend val="0"/>
        <outline val="0"/>
        <shadow val="0"/>
        <u val="none"/>
        <vertAlign val="baseline"/>
        <sz val="11"/>
        <color auto="1"/>
        <name val="Greycliff CF"/>
        <family val="3"/>
        <scheme val="none"/>
      </font>
      <numFmt numFmtId="0" formatCode="General"/>
      <fill>
        <patternFill patternType="solid">
          <fgColor indexed="64"/>
          <bgColor theme="0"/>
        </patternFill>
      </fill>
      <alignment horizontal="center" vertical="center" textRotation="0" wrapText="1" indent="0" justifyLastLine="0" shrinkToFit="0" readingOrder="0"/>
      <border diagonalUp="0" diagonalDown="0">
        <left style="thin">
          <color rgb="FF78BE20"/>
        </left>
        <right style="thin">
          <color rgb="FF78BE20"/>
        </right>
        <top style="thin">
          <color rgb="FF78BE20"/>
        </top>
        <bottom style="thin">
          <color rgb="FF78BE20"/>
        </bottom>
      </border>
      <protection locked="0" hidden="0"/>
    </dxf>
    <dxf>
      <border outline="0">
        <left style="thin">
          <color rgb="FF78BE20"/>
        </left>
        <top style="thin">
          <color rgb="FF78BE20"/>
        </top>
        <bottom style="thin">
          <color rgb="FF78BE20"/>
        </bottom>
      </border>
    </dxf>
    <dxf>
      <fill>
        <patternFill patternType="solid">
          <fgColor rgb="FF000000"/>
          <bgColor rgb="FFFFFFFF"/>
        </patternFill>
      </fill>
      <protection locked="0" hidden="0"/>
    </dxf>
    <dxf>
      <border outline="0">
        <bottom style="thick">
          <color rgb="FF78BE20"/>
        </bottom>
      </border>
    </dxf>
    <dxf>
      <font>
        <b/>
        <i val="0"/>
        <strike val="0"/>
        <condense val="0"/>
        <extend val="0"/>
        <outline val="0"/>
        <shadow val="0"/>
        <u val="none"/>
        <vertAlign val="baseline"/>
        <sz val="11"/>
        <color theme="0"/>
        <name val="Greycliff CF"/>
        <family val="3"/>
        <scheme val="none"/>
      </font>
      <fill>
        <patternFill patternType="solid">
          <fgColor indexed="64"/>
          <bgColor rgb="FF78BE20"/>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Greycliff CF"/>
        <family val="3"/>
        <scheme val="none"/>
      </font>
      <fill>
        <patternFill patternType="solid">
          <fgColor indexed="64"/>
          <bgColor theme="0"/>
        </patternFill>
      </fill>
      <alignment horizontal="general" vertical="center" textRotation="0" wrapText="1" indent="0" justifyLastLine="0" shrinkToFit="0" readingOrder="0"/>
      <border diagonalUp="0" diagonalDown="0" outline="0">
        <left style="thin">
          <color rgb="FF78BE20"/>
        </left>
        <right style="thin">
          <color rgb="FF78BE20"/>
        </right>
        <top style="thin">
          <color rgb="FF78BE20"/>
        </top>
        <bottom style="thin">
          <color rgb="FF78BE20"/>
        </bottom>
      </border>
      <protection locked="1" hidden="0"/>
    </dxf>
    <dxf>
      <font>
        <b val="0"/>
        <i val="0"/>
        <strike val="0"/>
        <condense val="0"/>
        <extend val="0"/>
        <outline val="0"/>
        <shadow val="0"/>
        <u val="none"/>
        <vertAlign val="baseline"/>
        <sz val="11"/>
        <color theme="1"/>
        <name val="Greycliff CF"/>
        <family val="3"/>
        <scheme val="none"/>
      </font>
      <numFmt numFmtId="0" formatCode="General"/>
      <fill>
        <patternFill patternType="solid">
          <fgColor indexed="64"/>
          <bgColor theme="0"/>
        </patternFill>
      </fill>
      <alignment horizontal="center" vertical="center" textRotation="0" wrapText="1" indent="0" justifyLastLine="0" shrinkToFit="0" readingOrder="0"/>
      <border diagonalUp="0" diagonalDown="0" outline="0">
        <left/>
        <right/>
        <top style="thin">
          <color rgb="FF78BE20"/>
        </top>
        <bottom style="thin">
          <color rgb="FF78BE20"/>
        </bottom>
      </border>
      <protection locked="1" hidden="0"/>
    </dxf>
    <dxf>
      <font>
        <b val="0"/>
        <i val="0"/>
        <strike val="0"/>
        <condense val="0"/>
        <extend val="0"/>
        <outline val="0"/>
        <shadow val="0"/>
        <u val="none"/>
        <vertAlign val="baseline"/>
        <sz val="11"/>
        <color theme="1"/>
        <name val="Greycliff CF"/>
        <family val="3"/>
        <scheme val="none"/>
      </font>
      <numFmt numFmtId="0" formatCode="General"/>
      <fill>
        <patternFill patternType="solid">
          <fgColor indexed="64"/>
          <bgColor theme="0"/>
        </patternFill>
      </fill>
      <alignment horizontal="center" vertical="center" textRotation="0" wrapText="0" indent="0" justifyLastLine="0" shrinkToFit="0" readingOrder="0"/>
      <border diagonalUp="0" diagonalDown="0">
        <left/>
        <right style="thin">
          <color rgb="FF78BE20"/>
        </right>
        <top style="thin">
          <color rgb="FF78BE20"/>
        </top>
        <bottom style="thin">
          <color rgb="FF78BE20"/>
        </bottom>
      </border>
      <protection locked="1" hidden="0"/>
    </dxf>
    <dxf>
      <font>
        <b val="0"/>
        <i val="0"/>
        <strike val="0"/>
        <condense val="0"/>
        <extend val="0"/>
        <outline val="0"/>
        <shadow val="0"/>
        <u val="none"/>
        <vertAlign val="baseline"/>
        <sz val="11"/>
        <color theme="1"/>
        <name val="Greycliff CF"/>
        <family val="3"/>
        <scheme val="none"/>
      </font>
      <fill>
        <patternFill patternType="solid">
          <fgColor indexed="64"/>
          <bgColor theme="0"/>
        </patternFill>
      </fill>
      <alignment horizontal="center" vertical="center" textRotation="0" wrapText="0" indent="0" justifyLastLine="0" shrinkToFit="0" readingOrder="0"/>
      <border diagonalUp="0" diagonalDown="0">
        <left style="thin">
          <color rgb="FF78BE20"/>
        </left>
        <right style="thin">
          <color rgb="FF78BE20"/>
        </right>
        <top style="thin">
          <color rgb="FF78BE20"/>
        </top>
        <bottom style="thin">
          <color rgb="FF78BE20"/>
        </bottom>
      </border>
      <protection locked="0" hidden="0"/>
    </dxf>
    <dxf>
      <font>
        <b/>
        <i val="0"/>
        <strike val="0"/>
        <condense val="0"/>
        <extend val="0"/>
        <outline val="0"/>
        <shadow val="0"/>
        <u val="none"/>
        <vertAlign val="baseline"/>
        <sz val="11"/>
        <color rgb="FFC00000"/>
        <name val="Greycliff CF"/>
        <family val="3"/>
        <scheme val="none"/>
      </font>
      <fill>
        <patternFill patternType="solid">
          <fgColor indexed="64"/>
          <bgColor theme="0"/>
        </patternFill>
      </fill>
      <alignment horizontal="center" vertical="center" textRotation="0" wrapText="0" indent="0" justifyLastLine="0" shrinkToFit="0" readingOrder="0"/>
      <border diagonalUp="0" diagonalDown="0" outline="0">
        <left style="thin">
          <color rgb="FF78BE20"/>
        </left>
        <right style="thin">
          <color rgb="FF78BE20"/>
        </right>
        <top style="thin">
          <color rgb="FF78BE20"/>
        </top>
        <bottom style="thin">
          <color rgb="FF78BE20"/>
        </bottom>
      </border>
      <protection locked="0" hidden="0"/>
    </dxf>
    <dxf>
      <font>
        <b/>
        <i val="0"/>
        <strike val="0"/>
        <condense val="0"/>
        <extend val="0"/>
        <outline val="0"/>
        <shadow val="0"/>
        <u val="none"/>
        <vertAlign val="baseline"/>
        <sz val="11"/>
        <color auto="1"/>
        <name val="Greycliff CF"/>
        <family val="3"/>
        <scheme val="none"/>
      </font>
      <numFmt numFmtId="0" formatCode="General"/>
      <fill>
        <patternFill patternType="solid">
          <fgColor indexed="64"/>
          <bgColor theme="0"/>
        </patternFill>
      </fill>
      <alignment horizontal="center" vertical="center" textRotation="0" wrapText="0" indent="0" justifyLastLine="0" shrinkToFit="0" readingOrder="0"/>
      <border diagonalUp="0" diagonalDown="0">
        <left style="thin">
          <color rgb="FF78BE20"/>
        </left>
        <right style="thin">
          <color rgb="FF78BE20"/>
        </right>
        <top style="thin">
          <color rgb="FF78BE20"/>
        </top>
        <bottom style="thin">
          <color rgb="FF78BE20"/>
        </bottom>
      </border>
      <protection locked="1" hidden="0"/>
    </dxf>
    <dxf>
      <font>
        <b/>
        <i val="0"/>
        <strike val="0"/>
        <condense val="0"/>
        <extend val="0"/>
        <outline val="0"/>
        <shadow val="0"/>
        <u val="none"/>
        <vertAlign val="baseline"/>
        <sz val="11"/>
        <color auto="1"/>
        <name val="Greycliff CF"/>
        <family val="3"/>
        <scheme val="none"/>
      </font>
      <numFmt numFmtId="2" formatCode="0.00"/>
      <fill>
        <patternFill patternType="solid">
          <fgColor indexed="64"/>
          <bgColor theme="0"/>
        </patternFill>
      </fill>
      <alignment horizontal="left" vertical="center" textRotation="0" wrapText="1" indent="0" justifyLastLine="0" shrinkToFit="0" readingOrder="0"/>
      <border diagonalUp="0" diagonalDown="0">
        <left style="thin">
          <color rgb="FF78BE20"/>
        </left>
        <right style="thin">
          <color rgb="FF78BE20"/>
        </right>
        <top style="thin">
          <color rgb="FF78BE20"/>
        </top>
        <bottom style="thin">
          <color rgb="FF78BE20"/>
        </bottom>
      </border>
      <protection locked="1" hidden="0"/>
    </dxf>
    <dxf>
      <font>
        <b/>
        <i val="0"/>
        <strike val="0"/>
        <condense val="0"/>
        <extend val="0"/>
        <outline val="0"/>
        <shadow val="0"/>
        <u val="none"/>
        <vertAlign val="baseline"/>
        <sz val="11"/>
        <color auto="1"/>
        <name val="Greycliff CF"/>
        <family val="3"/>
        <scheme val="none"/>
      </font>
      <numFmt numFmtId="0" formatCode="General"/>
      <fill>
        <patternFill patternType="solid">
          <fgColor indexed="64"/>
          <bgColor theme="0"/>
        </patternFill>
      </fill>
      <alignment horizontal="center" vertical="center" textRotation="0" wrapText="0" indent="0" justifyLastLine="0" shrinkToFit="0" readingOrder="0"/>
      <border diagonalUp="0" diagonalDown="0">
        <left style="thin">
          <color rgb="FF78BE20"/>
        </left>
        <right style="thin">
          <color rgb="FF78BE20"/>
        </right>
        <top style="thin">
          <color rgb="FF78BE20"/>
        </top>
        <bottom style="thin">
          <color rgb="FF78BE20"/>
        </bottom>
      </border>
      <protection locked="1" hidden="0"/>
    </dxf>
    <dxf>
      <font>
        <b/>
        <i val="0"/>
        <strike val="0"/>
        <condense val="0"/>
        <extend val="0"/>
        <outline val="0"/>
        <shadow val="0"/>
        <u val="none"/>
        <vertAlign val="baseline"/>
        <sz val="11"/>
        <color auto="1"/>
        <name val="Greycliff CF"/>
        <family val="3"/>
        <scheme val="none"/>
      </font>
      <numFmt numFmtId="0" formatCode="General"/>
      <fill>
        <patternFill patternType="solid">
          <fgColor indexed="64"/>
          <bgColor theme="0"/>
        </patternFill>
      </fill>
      <alignment horizontal="center" vertical="center" textRotation="0" wrapText="1" indent="0" justifyLastLine="0" shrinkToFit="0" readingOrder="0"/>
      <border diagonalUp="0" diagonalDown="0">
        <left style="thin">
          <color rgb="FF78BE20"/>
        </left>
        <right style="thin">
          <color rgb="FF78BE20"/>
        </right>
        <top style="thin">
          <color rgb="FF78BE20"/>
        </top>
        <bottom style="thin">
          <color rgb="FF78BE20"/>
        </bottom>
      </border>
      <protection locked="0" hidden="0"/>
    </dxf>
    <dxf>
      <border outline="0">
        <left style="thin">
          <color rgb="FF78BE20"/>
        </left>
        <top style="thin">
          <color rgb="FF78BE20"/>
        </top>
        <bottom style="thin">
          <color rgb="FF78BE20"/>
        </bottom>
      </border>
    </dxf>
    <dxf>
      <fill>
        <patternFill patternType="solid">
          <fgColor rgb="FF000000"/>
          <bgColor rgb="FFFFFFFF"/>
        </patternFill>
      </fill>
      <protection locked="0" hidden="0"/>
    </dxf>
    <dxf>
      <border outline="0">
        <bottom style="thick">
          <color rgb="FF78BE20"/>
        </bottom>
      </border>
    </dxf>
    <dxf>
      <font>
        <b/>
        <i val="0"/>
        <strike val="0"/>
        <condense val="0"/>
        <extend val="0"/>
        <outline val="0"/>
        <shadow val="0"/>
        <u val="none"/>
        <vertAlign val="baseline"/>
        <sz val="11"/>
        <color theme="0"/>
        <name val="Greycliff CF"/>
        <family val="3"/>
        <scheme val="none"/>
      </font>
      <fill>
        <patternFill patternType="solid">
          <fgColor indexed="64"/>
          <bgColor rgb="FF78BE20"/>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Greycliff CF"/>
        <family val="3"/>
        <scheme val="none"/>
      </font>
      <fill>
        <patternFill patternType="solid">
          <fgColor indexed="64"/>
          <bgColor theme="0"/>
        </patternFill>
      </fill>
      <alignment horizontal="general" vertical="center" textRotation="0" wrapText="1" indent="0" justifyLastLine="0" shrinkToFit="0" readingOrder="0"/>
      <border diagonalUp="0" diagonalDown="0" outline="0">
        <left style="thin">
          <color rgb="FF78BE20"/>
        </left>
        <right style="thin">
          <color rgb="FF78BE20"/>
        </right>
        <top style="thin">
          <color rgb="FF78BE20"/>
        </top>
        <bottom style="thin">
          <color rgb="FF78BE20"/>
        </bottom>
      </border>
      <protection locked="1" hidden="0"/>
    </dxf>
    <dxf>
      <font>
        <b val="0"/>
        <i val="0"/>
        <strike val="0"/>
        <condense val="0"/>
        <extend val="0"/>
        <outline val="0"/>
        <shadow val="0"/>
        <u val="none"/>
        <vertAlign val="baseline"/>
        <sz val="11"/>
        <color theme="1"/>
        <name val="Greycliff CF"/>
        <family val="3"/>
        <scheme val="none"/>
      </font>
      <numFmt numFmtId="0" formatCode="General"/>
      <fill>
        <patternFill patternType="solid">
          <fgColor indexed="64"/>
          <bgColor theme="0"/>
        </patternFill>
      </fill>
      <alignment horizontal="center" vertical="center" textRotation="0" wrapText="1" indent="0" justifyLastLine="0" shrinkToFit="0" readingOrder="0"/>
      <border diagonalUp="0" diagonalDown="0" outline="0">
        <left/>
        <right/>
        <top style="thin">
          <color rgb="FF78BE20"/>
        </top>
        <bottom style="thin">
          <color rgb="FF78BE20"/>
        </bottom>
      </border>
      <protection locked="1" hidden="0"/>
    </dxf>
    <dxf>
      <font>
        <b val="0"/>
        <i val="0"/>
        <strike val="0"/>
        <condense val="0"/>
        <extend val="0"/>
        <outline val="0"/>
        <shadow val="0"/>
        <u val="none"/>
        <vertAlign val="baseline"/>
        <sz val="11"/>
        <color theme="1"/>
        <name val="Greycliff CF"/>
        <family val="3"/>
        <scheme val="none"/>
      </font>
      <numFmt numFmtId="0" formatCode="General"/>
      <fill>
        <patternFill patternType="solid">
          <fgColor indexed="64"/>
          <bgColor theme="0"/>
        </patternFill>
      </fill>
      <alignment horizontal="center" vertical="center" textRotation="0" wrapText="0" indent="0" justifyLastLine="0" shrinkToFit="0" readingOrder="0"/>
      <border diagonalUp="0" diagonalDown="0">
        <left/>
        <right style="thin">
          <color rgb="FF78BE20"/>
        </right>
        <top style="thin">
          <color rgb="FF78BE20"/>
        </top>
        <bottom style="thin">
          <color rgb="FF78BE20"/>
        </bottom>
      </border>
      <protection locked="1" hidden="0"/>
    </dxf>
    <dxf>
      <font>
        <b val="0"/>
        <i val="0"/>
        <strike val="0"/>
        <condense val="0"/>
        <extend val="0"/>
        <outline val="0"/>
        <shadow val="0"/>
        <u val="none"/>
        <vertAlign val="baseline"/>
        <sz val="11"/>
        <color theme="1"/>
        <name val="Greycliff CF"/>
        <family val="3"/>
        <scheme val="none"/>
      </font>
      <fill>
        <patternFill patternType="solid">
          <fgColor indexed="64"/>
          <bgColor theme="0"/>
        </patternFill>
      </fill>
      <alignment horizontal="center" vertical="center" textRotation="0" wrapText="0" indent="0" justifyLastLine="0" shrinkToFit="0" readingOrder="0"/>
      <border diagonalUp="0" diagonalDown="0">
        <left style="thin">
          <color rgb="FF78BE20"/>
        </left>
        <right style="thin">
          <color rgb="FF78BE20"/>
        </right>
        <top style="thin">
          <color rgb="FF78BE20"/>
        </top>
        <bottom style="thin">
          <color rgb="FF78BE20"/>
        </bottom>
      </border>
      <protection locked="0" hidden="0"/>
    </dxf>
    <dxf>
      <font>
        <b/>
        <i val="0"/>
        <strike val="0"/>
        <condense val="0"/>
        <extend val="0"/>
        <outline val="0"/>
        <shadow val="0"/>
        <u val="none"/>
        <vertAlign val="baseline"/>
        <sz val="11"/>
        <color rgb="FFC00000"/>
        <name val="Greycliff CF"/>
        <family val="3"/>
        <scheme val="none"/>
      </font>
      <fill>
        <patternFill patternType="solid">
          <fgColor indexed="64"/>
          <bgColor theme="0"/>
        </patternFill>
      </fill>
      <alignment horizontal="center" vertical="center" textRotation="0" wrapText="0" indent="0" justifyLastLine="0" shrinkToFit="0" readingOrder="0"/>
      <border diagonalUp="0" diagonalDown="0" outline="0">
        <left style="thin">
          <color rgb="FF78BE20"/>
        </left>
        <right style="thin">
          <color rgb="FF78BE20"/>
        </right>
        <top style="thin">
          <color rgb="FF78BE20"/>
        </top>
        <bottom style="thin">
          <color rgb="FF78BE20"/>
        </bottom>
      </border>
      <protection locked="0" hidden="0"/>
    </dxf>
    <dxf>
      <font>
        <b/>
        <i val="0"/>
        <strike val="0"/>
        <condense val="0"/>
        <extend val="0"/>
        <outline val="0"/>
        <shadow val="0"/>
        <u val="none"/>
        <vertAlign val="baseline"/>
        <sz val="11"/>
        <color auto="1"/>
        <name val="Greycliff CF"/>
        <family val="3"/>
        <scheme val="none"/>
      </font>
      <numFmt numFmtId="0" formatCode="General"/>
      <fill>
        <patternFill patternType="solid">
          <fgColor indexed="64"/>
          <bgColor theme="0"/>
        </patternFill>
      </fill>
      <alignment horizontal="center" vertical="center" textRotation="0" wrapText="0" indent="0" justifyLastLine="0" shrinkToFit="0" readingOrder="0"/>
      <border diagonalUp="0" diagonalDown="0">
        <left style="thin">
          <color rgb="FF78BE20"/>
        </left>
        <right style="thin">
          <color rgb="FF78BE20"/>
        </right>
        <top style="thin">
          <color rgb="FF78BE20"/>
        </top>
        <bottom style="thin">
          <color rgb="FF78BE20"/>
        </bottom>
      </border>
      <protection locked="1" hidden="0"/>
    </dxf>
    <dxf>
      <font>
        <b/>
        <i val="0"/>
        <strike val="0"/>
        <condense val="0"/>
        <extend val="0"/>
        <outline val="0"/>
        <shadow val="0"/>
        <u val="none"/>
        <vertAlign val="baseline"/>
        <sz val="11"/>
        <color auto="1"/>
        <name val="Greycliff CF"/>
        <family val="3"/>
        <scheme val="none"/>
      </font>
      <numFmt numFmtId="2" formatCode="0.00"/>
      <fill>
        <patternFill patternType="solid">
          <fgColor indexed="64"/>
          <bgColor theme="0"/>
        </patternFill>
      </fill>
      <alignment horizontal="left" vertical="center" textRotation="0" wrapText="1" indent="0" justifyLastLine="0" shrinkToFit="0" readingOrder="0"/>
      <border diagonalUp="0" diagonalDown="0">
        <left style="thin">
          <color rgb="FF78BE20"/>
        </left>
        <right style="thin">
          <color rgb="FF78BE20"/>
        </right>
        <top style="thin">
          <color rgb="FF78BE20"/>
        </top>
        <bottom style="thin">
          <color rgb="FF78BE20"/>
        </bottom>
      </border>
      <protection locked="1" hidden="0"/>
    </dxf>
    <dxf>
      <font>
        <b/>
        <i val="0"/>
        <strike val="0"/>
        <condense val="0"/>
        <extend val="0"/>
        <outline val="0"/>
        <shadow val="0"/>
        <u val="none"/>
        <vertAlign val="baseline"/>
        <sz val="11"/>
        <color auto="1"/>
        <name val="Greycliff CF"/>
        <family val="3"/>
        <scheme val="none"/>
      </font>
      <numFmt numFmtId="0" formatCode="General"/>
      <fill>
        <patternFill patternType="solid">
          <fgColor indexed="64"/>
          <bgColor theme="0"/>
        </patternFill>
      </fill>
      <alignment horizontal="center" vertical="center" textRotation="0" wrapText="0" indent="0" justifyLastLine="0" shrinkToFit="0" readingOrder="0"/>
      <border diagonalUp="0" diagonalDown="0">
        <left style="thin">
          <color rgb="FF78BE20"/>
        </left>
        <right style="thin">
          <color rgb="FF78BE20"/>
        </right>
        <top style="thin">
          <color rgb="FF78BE20"/>
        </top>
        <bottom style="thin">
          <color rgb="FF78BE20"/>
        </bottom>
      </border>
      <protection locked="1" hidden="0"/>
    </dxf>
    <dxf>
      <font>
        <b/>
        <i val="0"/>
        <strike val="0"/>
        <condense val="0"/>
        <extend val="0"/>
        <outline val="0"/>
        <shadow val="0"/>
        <u val="none"/>
        <vertAlign val="baseline"/>
        <sz val="11"/>
        <color auto="1"/>
        <name val="Greycliff CF"/>
        <family val="3"/>
        <scheme val="none"/>
      </font>
      <numFmt numFmtId="0" formatCode="General"/>
      <fill>
        <patternFill patternType="solid">
          <fgColor indexed="64"/>
          <bgColor theme="0"/>
        </patternFill>
      </fill>
      <alignment horizontal="center" vertical="center" textRotation="0" wrapText="1" indent="0" justifyLastLine="0" shrinkToFit="0" readingOrder="0"/>
      <border diagonalUp="0" diagonalDown="0">
        <left style="thin">
          <color rgb="FF78BE20"/>
        </left>
        <right style="thin">
          <color rgb="FF78BE20"/>
        </right>
        <top style="thin">
          <color rgb="FF78BE20"/>
        </top>
        <bottom style="thin">
          <color rgb="FF78BE20"/>
        </bottom>
      </border>
      <protection locked="0" hidden="0"/>
    </dxf>
    <dxf>
      <border outline="0">
        <left style="thin">
          <color rgb="FF78BE20"/>
        </left>
        <top style="thin">
          <color rgb="FF78BE20"/>
        </top>
        <bottom style="thin">
          <color rgb="FF78BE20"/>
        </bottom>
      </border>
    </dxf>
    <dxf>
      <fill>
        <patternFill patternType="solid">
          <fgColor rgb="FF000000"/>
          <bgColor rgb="FFFFFFFF"/>
        </patternFill>
      </fill>
      <protection locked="0" hidden="0"/>
    </dxf>
    <dxf>
      <border outline="0">
        <bottom style="thick">
          <color rgb="FF78BE20"/>
        </bottom>
      </border>
    </dxf>
    <dxf>
      <font>
        <b/>
        <i val="0"/>
        <strike val="0"/>
        <condense val="0"/>
        <extend val="0"/>
        <outline val="0"/>
        <shadow val="0"/>
        <u val="none"/>
        <vertAlign val="baseline"/>
        <sz val="11"/>
        <color theme="0"/>
        <name val="Greycliff CF"/>
        <family val="3"/>
        <scheme val="none"/>
      </font>
      <fill>
        <patternFill patternType="solid">
          <fgColor indexed="64"/>
          <bgColor rgb="FF78BE20"/>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Greycliff CF"/>
        <family val="3"/>
        <scheme val="none"/>
      </font>
      <fill>
        <patternFill patternType="solid">
          <fgColor indexed="64"/>
          <bgColor theme="0"/>
        </patternFill>
      </fill>
      <alignment horizontal="general" vertical="center" textRotation="0" wrapText="1" indent="0" justifyLastLine="0" shrinkToFit="0" readingOrder="0"/>
      <border diagonalUp="0" diagonalDown="0" outline="0">
        <left style="thin">
          <color rgb="FF78BE20"/>
        </left>
        <right style="thin">
          <color rgb="FF78BE20"/>
        </right>
        <top style="thin">
          <color rgb="FF78BE20"/>
        </top>
        <bottom style="thin">
          <color rgb="FF78BE20"/>
        </bottom>
      </border>
      <protection locked="1" hidden="0"/>
    </dxf>
    <dxf>
      <font>
        <b val="0"/>
        <i val="0"/>
        <strike val="0"/>
        <condense val="0"/>
        <extend val="0"/>
        <outline val="0"/>
        <shadow val="0"/>
        <u val="none"/>
        <vertAlign val="baseline"/>
        <sz val="11"/>
        <color theme="1"/>
        <name val="Greycliff CF"/>
        <family val="3"/>
        <scheme val="none"/>
      </font>
      <numFmt numFmtId="0" formatCode="General"/>
      <fill>
        <patternFill patternType="solid">
          <fgColor indexed="64"/>
          <bgColor theme="0"/>
        </patternFill>
      </fill>
      <alignment horizontal="center" vertical="center" textRotation="0" wrapText="1" indent="0" justifyLastLine="0" shrinkToFit="0" readingOrder="0"/>
      <border diagonalUp="0" diagonalDown="0" outline="0">
        <left/>
        <right/>
        <top style="thin">
          <color rgb="FF78BE20"/>
        </top>
        <bottom style="thin">
          <color rgb="FF78BE20"/>
        </bottom>
      </border>
      <protection locked="1" hidden="0"/>
    </dxf>
    <dxf>
      <font>
        <b val="0"/>
        <i val="0"/>
        <strike val="0"/>
        <condense val="0"/>
        <extend val="0"/>
        <outline val="0"/>
        <shadow val="0"/>
        <u val="none"/>
        <vertAlign val="baseline"/>
        <sz val="11"/>
        <color theme="1"/>
        <name val="Greycliff CF"/>
        <family val="3"/>
        <scheme val="none"/>
      </font>
      <numFmt numFmtId="0" formatCode="General"/>
      <fill>
        <patternFill patternType="solid">
          <fgColor indexed="64"/>
          <bgColor theme="0"/>
        </patternFill>
      </fill>
      <alignment horizontal="center" vertical="center" textRotation="0" wrapText="0" indent="0" justifyLastLine="0" shrinkToFit="0" readingOrder="0"/>
      <border diagonalUp="0" diagonalDown="0">
        <left/>
        <right style="thin">
          <color rgb="FF78BE20"/>
        </right>
        <top style="thin">
          <color rgb="FF78BE20"/>
        </top>
        <bottom style="thin">
          <color rgb="FF78BE20"/>
        </bottom>
      </border>
      <protection locked="1" hidden="0"/>
    </dxf>
    <dxf>
      <font>
        <b val="0"/>
        <i val="0"/>
        <strike val="0"/>
        <condense val="0"/>
        <extend val="0"/>
        <outline val="0"/>
        <shadow val="0"/>
        <u val="none"/>
        <vertAlign val="baseline"/>
        <sz val="11"/>
        <color theme="1"/>
        <name val="Greycliff CF"/>
        <family val="3"/>
        <scheme val="none"/>
      </font>
      <fill>
        <patternFill patternType="solid">
          <fgColor indexed="64"/>
          <bgColor theme="0"/>
        </patternFill>
      </fill>
      <alignment horizontal="center" vertical="center" textRotation="0" wrapText="0" indent="0" justifyLastLine="0" shrinkToFit="0" readingOrder="0"/>
      <border diagonalUp="0" diagonalDown="0">
        <left style="thin">
          <color rgb="FF78BE20"/>
        </left>
        <right style="thin">
          <color rgb="FF78BE20"/>
        </right>
        <top style="thin">
          <color rgb="FF78BE20"/>
        </top>
        <bottom style="thin">
          <color rgb="FF78BE20"/>
        </bottom>
      </border>
      <protection locked="0" hidden="0"/>
    </dxf>
    <dxf>
      <font>
        <b/>
        <i val="0"/>
        <strike val="0"/>
        <condense val="0"/>
        <extend val="0"/>
        <outline val="0"/>
        <shadow val="0"/>
        <u val="none"/>
        <vertAlign val="baseline"/>
        <sz val="11"/>
        <color rgb="FFC00000"/>
        <name val="Greycliff CF"/>
        <family val="3"/>
        <scheme val="none"/>
      </font>
      <fill>
        <patternFill patternType="solid">
          <fgColor indexed="64"/>
          <bgColor theme="0"/>
        </patternFill>
      </fill>
      <alignment horizontal="center" vertical="center" textRotation="0" wrapText="0" indent="0" justifyLastLine="0" shrinkToFit="0" readingOrder="0"/>
      <border diagonalUp="0" diagonalDown="0" outline="0">
        <left style="thin">
          <color rgb="FF78BE20"/>
        </left>
        <right style="thin">
          <color rgb="FF78BE20"/>
        </right>
        <top style="thin">
          <color rgb="FF78BE20"/>
        </top>
        <bottom style="thin">
          <color rgb="FF78BE20"/>
        </bottom>
      </border>
      <protection locked="0" hidden="0"/>
    </dxf>
    <dxf>
      <font>
        <b/>
        <i val="0"/>
        <strike val="0"/>
        <condense val="0"/>
        <extend val="0"/>
        <outline val="0"/>
        <shadow val="0"/>
        <u val="none"/>
        <vertAlign val="baseline"/>
        <sz val="11"/>
        <color auto="1"/>
        <name val="Greycliff CF"/>
        <family val="3"/>
        <scheme val="none"/>
      </font>
      <numFmt numFmtId="0" formatCode="General"/>
      <fill>
        <patternFill patternType="solid">
          <fgColor indexed="64"/>
          <bgColor theme="0"/>
        </patternFill>
      </fill>
      <alignment horizontal="center" vertical="center" textRotation="0" wrapText="0" indent="0" justifyLastLine="0" shrinkToFit="0" readingOrder="0"/>
      <border diagonalUp="0" diagonalDown="0">
        <left style="thin">
          <color rgb="FF78BE20"/>
        </left>
        <right style="thin">
          <color rgb="FF78BE20"/>
        </right>
        <top style="thin">
          <color rgb="FF78BE20"/>
        </top>
        <bottom style="thin">
          <color rgb="FF78BE20"/>
        </bottom>
      </border>
      <protection locked="1" hidden="0"/>
    </dxf>
    <dxf>
      <font>
        <b/>
        <i val="0"/>
        <strike val="0"/>
        <condense val="0"/>
        <extend val="0"/>
        <outline val="0"/>
        <shadow val="0"/>
        <u val="none"/>
        <vertAlign val="baseline"/>
        <sz val="11"/>
        <color auto="1"/>
        <name val="Greycliff CF"/>
        <family val="3"/>
        <scheme val="none"/>
      </font>
      <numFmt numFmtId="2" formatCode="0.00"/>
      <fill>
        <patternFill patternType="solid">
          <fgColor indexed="64"/>
          <bgColor theme="0"/>
        </patternFill>
      </fill>
      <alignment horizontal="left" vertical="center" textRotation="0" wrapText="1" indent="0" justifyLastLine="0" shrinkToFit="0" readingOrder="0"/>
      <border diagonalUp="0" diagonalDown="0">
        <left style="thin">
          <color rgb="FF78BE20"/>
        </left>
        <right style="thin">
          <color rgb="FF78BE20"/>
        </right>
        <top style="thin">
          <color rgb="FF78BE20"/>
        </top>
        <bottom style="thin">
          <color rgb="FF78BE20"/>
        </bottom>
      </border>
      <protection locked="1" hidden="0"/>
    </dxf>
    <dxf>
      <font>
        <b/>
        <i val="0"/>
        <strike val="0"/>
        <condense val="0"/>
        <extend val="0"/>
        <outline val="0"/>
        <shadow val="0"/>
        <u val="none"/>
        <vertAlign val="baseline"/>
        <sz val="11"/>
        <color auto="1"/>
        <name val="Greycliff CF"/>
        <family val="3"/>
        <scheme val="none"/>
      </font>
      <numFmt numFmtId="0" formatCode="General"/>
      <fill>
        <patternFill patternType="solid">
          <fgColor indexed="64"/>
          <bgColor theme="0"/>
        </patternFill>
      </fill>
      <alignment horizontal="center" vertical="center" textRotation="0" wrapText="0" indent="0" justifyLastLine="0" shrinkToFit="0" readingOrder="0"/>
      <border diagonalUp="0" diagonalDown="0">
        <left style="thin">
          <color rgb="FF78BE20"/>
        </left>
        <right style="thin">
          <color rgb="FF78BE20"/>
        </right>
        <top style="thin">
          <color rgb="FF78BE20"/>
        </top>
        <bottom style="thin">
          <color rgb="FF78BE20"/>
        </bottom>
      </border>
      <protection locked="1" hidden="0"/>
    </dxf>
    <dxf>
      <font>
        <b/>
        <i val="0"/>
        <strike val="0"/>
        <condense val="0"/>
        <extend val="0"/>
        <outline val="0"/>
        <shadow val="0"/>
        <u val="none"/>
        <vertAlign val="baseline"/>
        <sz val="11"/>
        <color auto="1"/>
        <name val="Greycliff CF"/>
        <family val="3"/>
        <scheme val="none"/>
      </font>
      <numFmt numFmtId="0" formatCode="General"/>
      <fill>
        <patternFill patternType="solid">
          <fgColor indexed="64"/>
          <bgColor theme="0"/>
        </patternFill>
      </fill>
      <alignment horizontal="center" vertical="center" textRotation="0" wrapText="1" indent="0" justifyLastLine="0" shrinkToFit="0" readingOrder="0"/>
      <border diagonalUp="0" diagonalDown="0">
        <left style="thin">
          <color rgb="FF78BE20"/>
        </left>
        <right style="thin">
          <color rgb="FF78BE20"/>
        </right>
        <top style="thin">
          <color rgb="FF78BE20"/>
        </top>
        <bottom style="thin">
          <color rgb="FF78BE20"/>
        </bottom>
      </border>
      <protection locked="0" hidden="0"/>
    </dxf>
    <dxf>
      <border outline="0">
        <left style="thin">
          <color rgb="FF78BE20"/>
        </left>
        <top style="thin">
          <color rgb="FF78BE20"/>
        </top>
        <bottom style="thin">
          <color rgb="FF78BE20"/>
        </bottom>
      </border>
    </dxf>
    <dxf>
      <fill>
        <patternFill patternType="solid">
          <fgColor rgb="FF000000"/>
          <bgColor rgb="FFFFFFFF"/>
        </patternFill>
      </fill>
      <protection locked="0" hidden="0"/>
    </dxf>
    <dxf>
      <border outline="0">
        <bottom style="thick">
          <color rgb="FF78BE20"/>
        </bottom>
      </border>
    </dxf>
    <dxf>
      <font>
        <b/>
        <i val="0"/>
        <strike val="0"/>
        <condense val="0"/>
        <extend val="0"/>
        <outline val="0"/>
        <shadow val="0"/>
        <u val="none"/>
        <vertAlign val="baseline"/>
        <sz val="11"/>
        <color theme="0"/>
        <name val="Greycliff CF"/>
        <family val="3"/>
        <scheme val="none"/>
      </font>
      <fill>
        <patternFill patternType="solid">
          <fgColor indexed="64"/>
          <bgColor rgb="FF78BE20"/>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Greycliff CF"/>
        <family val="3"/>
        <scheme val="none"/>
      </font>
      <fill>
        <patternFill patternType="solid">
          <fgColor indexed="64"/>
          <bgColor theme="0"/>
        </patternFill>
      </fill>
      <alignment horizontal="general" vertical="center" textRotation="0" wrapText="1" indent="0" justifyLastLine="0" shrinkToFit="0" readingOrder="0"/>
      <border diagonalUp="0" diagonalDown="0" outline="0">
        <left style="thin">
          <color rgb="FF78BE20"/>
        </left>
        <right style="thin">
          <color rgb="FF78BE20"/>
        </right>
        <top style="thin">
          <color rgb="FF78BE20"/>
        </top>
        <bottom style="thin">
          <color rgb="FF78BE20"/>
        </bottom>
      </border>
      <protection locked="1" hidden="0"/>
    </dxf>
    <dxf>
      <font>
        <b val="0"/>
        <i val="0"/>
        <strike val="0"/>
        <condense val="0"/>
        <extend val="0"/>
        <outline val="0"/>
        <shadow val="0"/>
        <u val="none"/>
        <vertAlign val="baseline"/>
        <sz val="11"/>
        <color theme="1"/>
        <name val="Greycliff CF"/>
        <family val="3"/>
        <scheme val="none"/>
      </font>
      <numFmt numFmtId="0" formatCode="General"/>
      <fill>
        <patternFill patternType="solid">
          <fgColor indexed="64"/>
          <bgColor theme="0"/>
        </patternFill>
      </fill>
      <alignment horizontal="center" vertical="center" textRotation="0" wrapText="1" indent="0" justifyLastLine="0" shrinkToFit="0" readingOrder="0"/>
      <border diagonalUp="0" diagonalDown="0" outline="0">
        <left/>
        <right/>
        <top style="thin">
          <color rgb="FF78BE20"/>
        </top>
        <bottom style="thin">
          <color rgb="FF78BE20"/>
        </bottom>
      </border>
      <protection locked="1" hidden="0"/>
    </dxf>
    <dxf>
      <font>
        <b val="0"/>
        <i val="0"/>
        <strike val="0"/>
        <condense val="0"/>
        <extend val="0"/>
        <outline val="0"/>
        <shadow val="0"/>
        <u val="none"/>
        <vertAlign val="baseline"/>
        <sz val="11"/>
        <color theme="1"/>
        <name val="Greycliff CF"/>
        <family val="3"/>
        <scheme val="none"/>
      </font>
      <numFmt numFmtId="0" formatCode="General"/>
      <fill>
        <patternFill patternType="solid">
          <fgColor indexed="64"/>
          <bgColor theme="0"/>
        </patternFill>
      </fill>
      <alignment horizontal="center" vertical="center" textRotation="0" wrapText="0" indent="0" justifyLastLine="0" shrinkToFit="0" readingOrder="0"/>
      <border diagonalUp="0" diagonalDown="0" outline="0">
        <left style="thin">
          <color rgb="FF78BE20"/>
        </left>
        <right style="thin">
          <color rgb="FF78BE20"/>
        </right>
        <top style="thin">
          <color rgb="FF78BE20"/>
        </top>
        <bottom style="thin">
          <color rgb="FF78BE20"/>
        </bottom>
      </border>
      <protection locked="1" hidden="0"/>
    </dxf>
    <dxf>
      <font>
        <b val="0"/>
        <i val="0"/>
        <strike val="0"/>
        <condense val="0"/>
        <extend val="0"/>
        <outline val="0"/>
        <shadow val="0"/>
        <u val="none"/>
        <vertAlign val="baseline"/>
        <sz val="11"/>
        <color theme="1"/>
        <name val="Greycliff CF"/>
        <family val="3"/>
        <scheme val="none"/>
      </font>
      <fill>
        <patternFill patternType="solid">
          <fgColor indexed="64"/>
          <bgColor theme="0"/>
        </patternFill>
      </fill>
      <alignment horizontal="center" vertical="center" textRotation="0" wrapText="0" indent="0" justifyLastLine="0" shrinkToFit="0" readingOrder="0"/>
      <border diagonalUp="0" diagonalDown="0" outline="0">
        <left style="thin">
          <color rgb="FF78BE20"/>
        </left>
        <right style="thin">
          <color rgb="FF78BE20"/>
        </right>
        <top style="thin">
          <color rgb="FF78BE20"/>
        </top>
        <bottom style="thin">
          <color rgb="FF78BE20"/>
        </bottom>
      </border>
      <protection locked="0" hidden="0"/>
    </dxf>
    <dxf>
      <font>
        <b/>
        <i val="0"/>
        <strike val="0"/>
        <condense val="0"/>
        <extend val="0"/>
        <outline val="0"/>
        <shadow val="0"/>
        <u val="none"/>
        <vertAlign val="baseline"/>
        <sz val="11"/>
        <color rgb="FFC00000"/>
        <name val="Greycliff CF"/>
        <family val="3"/>
        <scheme val="none"/>
      </font>
      <fill>
        <patternFill patternType="solid">
          <fgColor indexed="64"/>
          <bgColor theme="0"/>
        </patternFill>
      </fill>
      <alignment horizontal="center" vertical="center" textRotation="0" wrapText="0" indent="0" justifyLastLine="0" shrinkToFit="0" readingOrder="0"/>
      <border diagonalUp="0" diagonalDown="0" outline="0">
        <left style="thin">
          <color rgb="FF78BE20"/>
        </left>
        <right style="thin">
          <color rgb="FF78BE20"/>
        </right>
        <top style="thin">
          <color rgb="FF78BE20"/>
        </top>
        <bottom style="thin">
          <color rgb="FF78BE20"/>
        </bottom>
      </border>
      <protection locked="0" hidden="0"/>
    </dxf>
    <dxf>
      <font>
        <b/>
        <i val="0"/>
        <strike val="0"/>
        <condense val="0"/>
        <extend val="0"/>
        <outline val="0"/>
        <shadow val="0"/>
        <u val="none"/>
        <vertAlign val="baseline"/>
        <sz val="11"/>
        <color auto="1"/>
        <name val="Greycliff CF"/>
        <family val="3"/>
        <scheme val="none"/>
      </font>
      <numFmt numFmtId="0" formatCode="General"/>
      <fill>
        <patternFill patternType="solid">
          <fgColor indexed="64"/>
          <bgColor theme="0"/>
        </patternFill>
      </fill>
      <alignment horizontal="center" vertical="center" textRotation="0" wrapText="0" indent="0" justifyLastLine="0" shrinkToFit="0" readingOrder="0"/>
      <border diagonalUp="0" diagonalDown="0">
        <left style="thin">
          <color rgb="FF78BE20"/>
        </left>
        <right style="thin">
          <color rgb="FF78BE20"/>
        </right>
        <top style="thin">
          <color rgb="FF78BE20"/>
        </top>
        <bottom style="thin">
          <color rgb="FF78BE20"/>
        </bottom>
      </border>
      <protection locked="1" hidden="0"/>
    </dxf>
    <dxf>
      <font>
        <b/>
        <i val="0"/>
        <strike val="0"/>
        <condense val="0"/>
        <extend val="0"/>
        <outline val="0"/>
        <shadow val="0"/>
        <u val="none"/>
        <vertAlign val="baseline"/>
        <sz val="11"/>
        <color auto="1"/>
        <name val="Greycliff CF"/>
        <family val="3"/>
        <scheme val="none"/>
      </font>
      <numFmt numFmtId="2" formatCode="0.00"/>
      <fill>
        <patternFill patternType="solid">
          <fgColor indexed="64"/>
          <bgColor theme="0"/>
        </patternFill>
      </fill>
      <alignment horizontal="left" vertical="center" textRotation="0" wrapText="1" indent="0" justifyLastLine="0" shrinkToFit="0" readingOrder="0"/>
      <border diagonalUp="0" diagonalDown="0">
        <left style="thin">
          <color rgb="FF78BE20"/>
        </left>
        <right style="thin">
          <color rgb="FF78BE20"/>
        </right>
        <top style="thin">
          <color rgb="FF78BE20"/>
        </top>
        <bottom style="thin">
          <color rgb="FF78BE20"/>
        </bottom>
      </border>
      <protection locked="1" hidden="0"/>
    </dxf>
    <dxf>
      <font>
        <b/>
        <i val="0"/>
        <strike val="0"/>
        <condense val="0"/>
        <extend val="0"/>
        <outline val="0"/>
        <shadow val="0"/>
        <u val="none"/>
        <vertAlign val="baseline"/>
        <sz val="11"/>
        <color auto="1"/>
        <name val="Greycliff CF"/>
        <family val="3"/>
        <scheme val="none"/>
      </font>
      <numFmt numFmtId="0" formatCode="General"/>
      <fill>
        <patternFill patternType="solid">
          <fgColor indexed="64"/>
          <bgColor theme="0"/>
        </patternFill>
      </fill>
      <alignment horizontal="center" vertical="center" textRotation="0" wrapText="0" indent="0" justifyLastLine="0" shrinkToFit="0" readingOrder="0"/>
      <border diagonalUp="0" diagonalDown="0">
        <left style="thin">
          <color rgb="FF78BE20"/>
        </left>
        <right style="thin">
          <color rgb="FF78BE20"/>
        </right>
        <top style="thin">
          <color rgb="FF78BE20"/>
        </top>
        <bottom style="thin">
          <color rgb="FF78BE20"/>
        </bottom>
      </border>
      <protection locked="1" hidden="0"/>
    </dxf>
    <dxf>
      <font>
        <b/>
        <i val="0"/>
        <strike val="0"/>
        <condense val="0"/>
        <extend val="0"/>
        <outline val="0"/>
        <shadow val="0"/>
        <u val="none"/>
        <vertAlign val="baseline"/>
        <sz val="11"/>
        <color auto="1"/>
        <name val="Greycliff CF"/>
        <family val="3"/>
        <scheme val="none"/>
      </font>
      <numFmt numFmtId="0" formatCode="General"/>
      <fill>
        <patternFill patternType="solid">
          <fgColor indexed="64"/>
          <bgColor theme="0"/>
        </patternFill>
      </fill>
      <alignment horizontal="center" vertical="center" textRotation="0" wrapText="1" indent="0" justifyLastLine="0" shrinkToFit="0" readingOrder="0"/>
      <border diagonalUp="0" diagonalDown="0">
        <left style="thin">
          <color rgb="FF78BE20"/>
        </left>
        <right style="thin">
          <color rgb="FF78BE20"/>
        </right>
        <top style="thin">
          <color rgb="FF78BE20"/>
        </top>
        <bottom style="thin">
          <color rgb="FF78BE20"/>
        </bottom>
      </border>
      <protection locked="0" hidden="0"/>
    </dxf>
    <dxf>
      <border outline="0">
        <left style="thin">
          <color rgb="FF78BE20"/>
        </left>
        <top style="thin">
          <color rgb="FF78BE20"/>
        </top>
        <bottom style="thin">
          <color rgb="FF78BE20"/>
        </bottom>
      </border>
    </dxf>
    <dxf>
      <fill>
        <patternFill patternType="solid">
          <fgColor rgb="FF000000"/>
          <bgColor rgb="FFFFFFFF"/>
        </patternFill>
      </fill>
      <protection locked="0" hidden="0"/>
    </dxf>
    <dxf>
      <border outline="0">
        <bottom style="thick">
          <color rgb="FF78BE20"/>
        </bottom>
      </border>
    </dxf>
    <dxf>
      <font>
        <b/>
        <i val="0"/>
        <strike val="0"/>
        <condense val="0"/>
        <extend val="0"/>
        <outline val="0"/>
        <shadow val="0"/>
        <u val="none"/>
        <vertAlign val="baseline"/>
        <sz val="11"/>
        <color theme="0"/>
        <name val="Greycliff CF"/>
        <family val="3"/>
        <scheme val="none"/>
      </font>
      <fill>
        <patternFill patternType="solid">
          <fgColor indexed="64"/>
          <bgColor rgb="FF78BE20"/>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Greycliff CF"/>
        <family val="3"/>
        <scheme val="none"/>
      </font>
      <fill>
        <patternFill patternType="solid">
          <fgColor indexed="64"/>
          <bgColor theme="0"/>
        </patternFill>
      </fill>
      <alignment horizontal="general" vertical="center" textRotation="0" wrapText="1" indent="0" justifyLastLine="0" shrinkToFit="0" readingOrder="0"/>
      <border diagonalUp="0" diagonalDown="0" outline="0">
        <left style="thin">
          <color rgb="FF78BE20"/>
        </left>
        <right style="thin">
          <color rgb="FF78BE20"/>
        </right>
        <top style="thin">
          <color rgb="FF78BE20"/>
        </top>
        <bottom style="thin">
          <color rgb="FF78BE20"/>
        </bottom>
      </border>
      <protection locked="1" hidden="0"/>
    </dxf>
    <dxf>
      <font>
        <b val="0"/>
        <i val="0"/>
        <strike val="0"/>
        <condense val="0"/>
        <extend val="0"/>
        <outline val="0"/>
        <shadow val="0"/>
        <u val="none"/>
        <vertAlign val="baseline"/>
        <sz val="11"/>
        <color theme="1"/>
        <name val="Greycliff CF"/>
        <family val="3"/>
        <scheme val="none"/>
      </font>
      <numFmt numFmtId="0" formatCode="General"/>
      <fill>
        <patternFill patternType="solid">
          <fgColor indexed="64"/>
          <bgColor theme="0"/>
        </patternFill>
      </fill>
      <alignment horizontal="center" vertical="center" textRotation="0" wrapText="1" indent="0" justifyLastLine="0" shrinkToFit="0" readingOrder="0"/>
      <border diagonalUp="0" diagonalDown="0" outline="0">
        <left/>
        <right/>
        <top style="thin">
          <color rgb="FF78BE20"/>
        </top>
        <bottom style="thin">
          <color rgb="FF78BE20"/>
        </bottom>
      </border>
      <protection locked="1" hidden="0"/>
    </dxf>
    <dxf>
      <font>
        <b val="0"/>
        <i val="0"/>
        <strike val="0"/>
        <condense val="0"/>
        <extend val="0"/>
        <outline val="0"/>
        <shadow val="0"/>
        <u val="none"/>
        <vertAlign val="baseline"/>
        <sz val="11"/>
        <color theme="1"/>
        <name val="Greycliff CF"/>
        <family val="3"/>
        <scheme val="none"/>
      </font>
      <numFmt numFmtId="0" formatCode="General"/>
      <fill>
        <patternFill patternType="solid">
          <fgColor indexed="64"/>
          <bgColor theme="0"/>
        </patternFill>
      </fill>
      <alignment horizontal="center" vertical="center" textRotation="0" wrapText="0" indent="0" justifyLastLine="0" shrinkToFit="0" readingOrder="0"/>
      <border diagonalUp="0" diagonalDown="0" outline="0">
        <left style="thin">
          <color rgb="FF78BE20"/>
        </left>
        <right style="thin">
          <color rgb="FF78BE20"/>
        </right>
        <top style="thin">
          <color rgb="FF78BE20"/>
        </top>
        <bottom style="thin">
          <color rgb="FF78BE20"/>
        </bottom>
      </border>
      <protection locked="1" hidden="0"/>
    </dxf>
    <dxf>
      <font>
        <b val="0"/>
        <i val="0"/>
        <strike val="0"/>
        <condense val="0"/>
        <extend val="0"/>
        <outline val="0"/>
        <shadow val="0"/>
        <u val="none"/>
        <vertAlign val="baseline"/>
        <sz val="11"/>
        <color theme="1"/>
        <name val="Greycliff CF"/>
        <family val="3"/>
        <scheme val="none"/>
      </font>
      <fill>
        <patternFill patternType="solid">
          <fgColor indexed="64"/>
          <bgColor theme="0"/>
        </patternFill>
      </fill>
      <alignment horizontal="center" vertical="center" textRotation="0" wrapText="0" indent="0" justifyLastLine="0" shrinkToFit="0" readingOrder="0"/>
      <border diagonalUp="0" diagonalDown="0" outline="0">
        <left style="thin">
          <color rgb="FF78BE20"/>
        </left>
        <right style="thin">
          <color rgb="FF78BE20"/>
        </right>
        <top style="thin">
          <color rgb="FF78BE20"/>
        </top>
        <bottom style="thin">
          <color rgb="FF78BE20"/>
        </bottom>
      </border>
      <protection locked="0" hidden="0"/>
    </dxf>
    <dxf>
      <font>
        <b/>
        <i val="0"/>
        <strike val="0"/>
        <condense val="0"/>
        <extend val="0"/>
        <outline val="0"/>
        <shadow val="0"/>
        <u val="none"/>
        <vertAlign val="baseline"/>
        <sz val="11"/>
        <color rgb="FFC00000"/>
        <name val="Greycliff CF"/>
        <family val="3"/>
        <scheme val="none"/>
      </font>
      <fill>
        <patternFill patternType="solid">
          <fgColor indexed="64"/>
          <bgColor theme="0"/>
        </patternFill>
      </fill>
      <alignment horizontal="center" vertical="center" textRotation="0" wrapText="0" indent="0" justifyLastLine="0" shrinkToFit="0" readingOrder="0"/>
      <border diagonalUp="0" diagonalDown="0" outline="0">
        <left style="thin">
          <color rgb="FF78BE20"/>
        </left>
        <right style="thin">
          <color rgb="FF78BE20"/>
        </right>
        <top style="thin">
          <color rgb="FF78BE20"/>
        </top>
        <bottom style="thin">
          <color rgb="FF78BE20"/>
        </bottom>
      </border>
      <protection locked="0" hidden="0"/>
    </dxf>
    <dxf>
      <font>
        <b/>
        <i val="0"/>
        <strike val="0"/>
        <condense val="0"/>
        <extend val="0"/>
        <outline val="0"/>
        <shadow val="0"/>
        <u val="none"/>
        <vertAlign val="baseline"/>
        <sz val="11"/>
        <color auto="1"/>
        <name val="Greycliff CF"/>
        <family val="3"/>
        <scheme val="none"/>
      </font>
      <numFmt numFmtId="0" formatCode="General"/>
      <fill>
        <patternFill patternType="solid">
          <fgColor indexed="64"/>
          <bgColor theme="0"/>
        </patternFill>
      </fill>
      <alignment horizontal="center" vertical="center" textRotation="0" wrapText="0" indent="0" justifyLastLine="0" shrinkToFit="0" readingOrder="0"/>
      <border diagonalUp="0" diagonalDown="0">
        <left style="thin">
          <color rgb="FF78BE20"/>
        </left>
        <right style="thin">
          <color rgb="FF78BE20"/>
        </right>
        <top style="thin">
          <color rgb="FF78BE20"/>
        </top>
        <bottom style="thin">
          <color rgb="FF78BE20"/>
        </bottom>
      </border>
      <protection locked="1" hidden="0"/>
    </dxf>
    <dxf>
      <font>
        <b/>
        <i val="0"/>
        <strike val="0"/>
        <condense val="0"/>
        <extend val="0"/>
        <outline val="0"/>
        <shadow val="0"/>
        <u val="none"/>
        <vertAlign val="baseline"/>
        <sz val="11"/>
        <color auto="1"/>
        <name val="Greycliff CF"/>
        <family val="3"/>
        <scheme val="none"/>
      </font>
      <numFmt numFmtId="2" formatCode="0.00"/>
      <fill>
        <patternFill patternType="solid">
          <fgColor indexed="64"/>
          <bgColor theme="0"/>
        </patternFill>
      </fill>
      <alignment horizontal="left" vertical="center" textRotation="0" wrapText="1" indent="0" justifyLastLine="0" shrinkToFit="0" readingOrder="0"/>
      <border diagonalUp="0" diagonalDown="0">
        <left style="thin">
          <color rgb="FF78BE20"/>
        </left>
        <right style="thin">
          <color rgb="FF78BE20"/>
        </right>
        <top style="thin">
          <color rgb="FF78BE20"/>
        </top>
        <bottom style="thin">
          <color rgb="FF78BE20"/>
        </bottom>
      </border>
      <protection locked="1" hidden="0"/>
    </dxf>
    <dxf>
      <font>
        <b/>
        <i val="0"/>
        <strike val="0"/>
        <condense val="0"/>
        <extend val="0"/>
        <outline val="0"/>
        <shadow val="0"/>
        <u val="none"/>
        <vertAlign val="baseline"/>
        <sz val="11"/>
        <color auto="1"/>
        <name val="Greycliff CF"/>
        <family val="3"/>
        <scheme val="none"/>
      </font>
      <numFmt numFmtId="0" formatCode="General"/>
      <fill>
        <patternFill patternType="solid">
          <fgColor indexed="64"/>
          <bgColor theme="0"/>
        </patternFill>
      </fill>
      <alignment horizontal="center" vertical="center" textRotation="0" wrapText="0" indent="0" justifyLastLine="0" shrinkToFit="0" readingOrder="0"/>
      <border diagonalUp="0" diagonalDown="0">
        <left style="thin">
          <color rgb="FF78BE20"/>
        </left>
        <right style="thin">
          <color rgb="FF78BE20"/>
        </right>
        <top style="thin">
          <color rgb="FF78BE20"/>
        </top>
        <bottom style="thin">
          <color rgb="FF78BE20"/>
        </bottom>
      </border>
      <protection locked="1" hidden="0"/>
    </dxf>
    <dxf>
      <font>
        <b/>
        <i val="0"/>
        <strike val="0"/>
        <condense val="0"/>
        <extend val="0"/>
        <outline val="0"/>
        <shadow val="0"/>
        <u val="none"/>
        <vertAlign val="baseline"/>
        <sz val="11"/>
        <color auto="1"/>
        <name val="Greycliff CF"/>
        <family val="3"/>
        <scheme val="none"/>
      </font>
      <numFmt numFmtId="0" formatCode="General"/>
      <fill>
        <patternFill patternType="solid">
          <fgColor indexed="64"/>
          <bgColor theme="0"/>
        </patternFill>
      </fill>
      <alignment horizontal="center" vertical="center" textRotation="0" wrapText="1" indent="0" justifyLastLine="0" shrinkToFit="0" readingOrder="0"/>
      <border diagonalUp="0" diagonalDown="0">
        <left style="thin">
          <color rgb="FF78BE20"/>
        </left>
        <right style="thin">
          <color rgb="FF78BE20"/>
        </right>
        <top style="thin">
          <color rgb="FF78BE20"/>
        </top>
        <bottom style="thin">
          <color rgb="FF78BE20"/>
        </bottom>
      </border>
      <protection locked="0" hidden="0"/>
    </dxf>
    <dxf>
      <border outline="0">
        <left style="thin">
          <color rgb="FF78BE20"/>
        </left>
        <top style="thin">
          <color rgb="FF78BE20"/>
        </top>
        <bottom style="thin">
          <color rgb="FF78BE20"/>
        </bottom>
      </border>
    </dxf>
    <dxf>
      <fill>
        <patternFill patternType="solid">
          <fgColor rgb="FF000000"/>
          <bgColor rgb="FFFFFFFF"/>
        </patternFill>
      </fill>
      <protection locked="0" hidden="0"/>
    </dxf>
    <dxf>
      <border outline="0">
        <bottom style="thick">
          <color rgb="FF78BE20"/>
        </bottom>
      </border>
    </dxf>
    <dxf>
      <font>
        <b/>
        <i val="0"/>
        <strike val="0"/>
        <condense val="0"/>
        <extend val="0"/>
        <outline val="0"/>
        <shadow val="0"/>
        <u val="none"/>
        <vertAlign val="baseline"/>
        <sz val="11"/>
        <color theme="0"/>
        <name val="Greycliff CF"/>
        <family val="3"/>
        <scheme val="none"/>
      </font>
      <fill>
        <patternFill patternType="solid">
          <fgColor indexed="64"/>
          <bgColor rgb="FF78BE20"/>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Greycliff CF"/>
        <family val="3"/>
        <scheme val="none"/>
      </font>
      <fill>
        <patternFill patternType="solid">
          <fgColor indexed="64"/>
          <bgColor theme="0"/>
        </patternFill>
      </fill>
      <alignment horizontal="general" vertical="center" textRotation="0" wrapText="1" indent="0" justifyLastLine="0" shrinkToFit="0" readingOrder="0"/>
      <border diagonalUp="0" diagonalDown="0" outline="0">
        <left style="thin">
          <color rgb="FF78BE20"/>
        </left>
        <right style="thin">
          <color rgb="FF78BE20"/>
        </right>
        <top style="thin">
          <color rgb="FF78BE20"/>
        </top>
        <bottom style="thin">
          <color rgb="FF78BE20"/>
        </bottom>
      </border>
      <protection locked="1" hidden="0"/>
    </dxf>
    <dxf>
      <font>
        <b val="0"/>
        <i val="0"/>
        <strike val="0"/>
        <condense val="0"/>
        <extend val="0"/>
        <outline val="0"/>
        <shadow val="0"/>
        <u val="none"/>
        <vertAlign val="baseline"/>
        <sz val="11"/>
        <color theme="1"/>
        <name val="Greycliff CF"/>
        <family val="3"/>
        <scheme val="none"/>
      </font>
      <numFmt numFmtId="0" formatCode="General"/>
      <fill>
        <patternFill patternType="solid">
          <fgColor indexed="64"/>
          <bgColor theme="0"/>
        </patternFill>
      </fill>
      <alignment horizontal="center" vertical="center" textRotation="0" wrapText="1" indent="0" justifyLastLine="0" shrinkToFit="0" readingOrder="0"/>
      <border diagonalUp="0" diagonalDown="0" outline="0">
        <left/>
        <right/>
        <top style="thin">
          <color rgb="FF78BE20"/>
        </top>
        <bottom style="thin">
          <color rgb="FF78BE20"/>
        </bottom>
      </border>
      <protection locked="1" hidden="0"/>
    </dxf>
    <dxf>
      <font>
        <b val="0"/>
        <i val="0"/>
        <strike val="0"/>
        <condense val="0"/>
        <extend val="0"/>
        <outline val="0"/>
        <shadow val="0"/>
        <u val="none"/>
        <vertAlign val="baseline"/>
        <sz val="11"/>
        <color theme="1"/>
        <name val="Greycliff CF"/>
        <family val="3"/>
        <scheme val="none"/>
      </font>
      <numFmt numFmtId="0" formatCode="General"/>
      <fill>
        <patternFill patternType="solid">
          <fgColor indexed="64"/>
          <bgColor theme="0"/>
        </patternFill>
      </fill>
      <alignment horizontal="center" vertical="center" textRotation="0" wrapText="0" indent="0" justifyLastLine="0" shrinkToFit="0" readingOrder="0"/>
      <border diagonalUp="0" diagonalDown="0" outline="0">
        <left style="thin">
          <color rgb="FF78BE20"/>
        </left>
        <right style="thin">
          <color rgb="FF78BE20"/>
        </right>
        <top style="thin">
          <color rgb="FF78BE20"/>
        </top>
        <bottom style="thin">
          <color rgb="FF78BE20"/>
        </bottom>
      </border>
      <protection locked="1" hidden="0"/>
    </dxf>
    <dxf>
      <font>
        <b val="0"/>
        <i val="0"/>
        <strike val="0"/>
        <condense val="0"/>
        <extend val="0"/>
        <outline val="0"/>
        <shadow val="0"/>
        <u val="none"/>
        <vertAlign val="baseline"/>
        <sz val="11"/>
        <color theme="1"/>
        <name val="Greycliff CF"/>
        <family val="3"/>
        <scheme val="none"/>
      </font>
      <fill>
        <patternFill patternType="solid">
          <fgColor indexed="64"/>
          <bgColor theme="0"/>
        </patternFill>
      </fill>
      <alignment horizontal="center" vertical="center" textRotation="0" wrapText="0" indent="0" justifyLastLine="0" shrinkToFit="0" readingOrder="0"/>
      <border diagonalUp="0" diagonalDown="0" outline="0">
        <left style="thin">
          <color rgb="FF78BE20"/>
        </left>
        <right style="thin">
          <color rgb="FF78BE20"/>
        </right>
        <top style="thin">
          <color rgb="FF78BE20"/>
        </top>
        <bottom style="thin">
          <color rgb="FF78BE20"/>
        </bottom>
      </border>
      <protection locked="0" hidden="0"/>
    </dxf>
    <dxf>
      <font>
        <b/>
        <i val="0"/>
        <strike val="0"/>
        <condense val="0"/>
        <extend val="0"/>
        <outline val="0"/>
        <shadow val="0"/>
        <u val="none"/>
        <vertAlign val="baseline"/>
        <sz val="11"/>
        <color rgb="FFC00000"/>
        <name val="Greycliff CF"/>
        <family val="3"/>
        <scheme val="none"/>
      </font>
      <fill>
        <patternFill patternType="solid">
          <fgColor indexed="64"/>
          <bgColor theme="0"/>
        </patternFill>
      </fill>
      <alignment horizontal="center" vertical="center" textRotation="0" wrapText="0" indent="0" justifyLastLine="0" shrinkToFit="0" readingOrder="0"/>
      <border diagonalUp="0" diagonalDown="0" outline="0">
        <left style="thin">
          <color rgb="FF78BE20"/>
        </left>
        <right style="thin">
          <color rgb="FF78BE20"/>
        </right>
        <top style="thin">
          <color rgb="FF78BE20"/>
        </top>
        <bottom style="thin">
          <color rgb="FF78BE20"/>
        </bottom>
      </border>
      <protection locked="0" hidden="0"/>
    </dxf>
    <dxf>
      <font>
        <b/>
        <i val="0"/>
        <strike val="0"/>
        <condense val="0"/>
        <extend val="0"/>
        <outline val="0"/>
        <shadow val="0"/>
        <u val="none"/>
        <vertAlign val="baseline"/>
        <sz val="11"/>
        <color auto="1"/>
        <name val="Greycliff CF"/>
        <family val="3"/>
        <scheme val="none"/>
      </font>
      <numFmt numFmtId="0" formatCode="General"/>
      <fill>
        <patternFill patternType="solid">
          <fgColor indexed="64"/>
          <bgColor theme="0"/>
        </patternFill>
      </fill>
      <alignment horizontal="center" vertical="center" textRotation="0" wrapText="0" indent="0" justifyLastLine="0" shrinkToFit="0" readingOrder="0"/>
      <border diagonalUp="0" diagonalDown="0">
        <left style="thin">
          <color rgb="FF78BE20"/>
        </left>
        <right style="thin">
          <color rgb="FF78BE20"/>
        </right>
        <top style="thin">
          <color rgb="FF78BE20"/>
        </top>
        <bottom style="thin">
          <color rgb="FF78BE20"/>
        </bottom>
      </border>
      <protection locked="1" hidden="0"/>
    </dxf>
    <dxf>
      <font>
        <b/>
        <i val="0"/>
        <strike val="0"/>
        <condense val="0"/>
        <extend val="0"/>
        <outline val="0"/>
        <shadow val="0"/>
        <u val="none"/>
        <vertAlign val="baseline"/>
        <sz val="11"/>
        <color auto="1"/>
        <name val="Greycliff CF"/>
        <family val="3"/>
        <scheme val="none"/>
      </font>
      <numFmt numFmtId="2" formatCode="0.00"/>
      <fill>
        <patternFill patternType="solid">
          <fgColor indexed="64"/>
          <bgColor theme="0"/>
        </patternFill>
      </fill>
      <alignment horizontal="left" vertical="center" textRotation="0" wrapText="1" indent="0" justifyLastLine="0" shrinkToFit="0" readingOrder="0"/>
      <border diagonalUp="0" diagonalDown="0">
        <left style="thin">
          <color rgb="FF78BE20"/>
        </left>
        <right style="thin">
          <color rgb="FF78BE20"/>
        </right>
        <top style="thin">
          <color rgb="FF78BE20"/>
        </top>
        <bottom style="thin">
          <color rgb="FF78BE20"/>
        </bottom>
      </border>
      <protection locked="1" hidden="0"/>
    </dxf>
    <dxf>
      <font>
        <b/>
        <i val="0"/>
        <strike val="0"/>
        <condense val="0"/>
        <extend val="0"/>
        <outline val="0"/>
        <shadow val="0"/>
        <u val="none"/>
        <vertAlign val="baseline"/>
        <sz val="11"/>
        <color auto="1"/>
        <name val="Greycliff CF"/>
        <family val="3"/>
        <scheme val="none"/>
      </font>
      <numFmt numFmtId="0" formatCode="General"/>
      <fill>
        <patternFill patternType="solid">
          <fgColor indexed="64"/>
          <bgColor theme="0"/>
        </patternFill>
      </fill>
      <alignment horizontal="center" vertical="center" textRotation="0" wrapText="0" indent="0" justifyLastLine="0" shrinkToFit="0" readingOrder="0"/>
      <border diagonalUp="0" diagonalDown="0">
        <left style="thin">
          <color rgb="FF78BE20"/>
        </left>
        <right style="thin">
          <color rgb="FF78BE20"/>
        </right>
        <top style="thin">
          <color rgb="FF78BE20"/>
        </top>
        <bottom style="thin">
          <color rgb="FF78BE20"/>
        </bottom>
      </border>
      <protection locked="1" hidden="0"/>
    </dxf>
    <dxf>
      <font>
        <b/>
        <i val="0"/>
        <strike val="0"/>
        <condense val="0"/>
        <extend val="0"/>
        <outline val="0"/>
        <shadow val="0"/>
        <u val="none"/>
        <vertAlign val="baseline"/>
        <sz val="11"/>
        <color auto="1"/>
        <name val="Greycliff CF"/>
        <family val="3"/>
        <scheme val="none"/>
      </font>
      <numFmt numFmtId="0" formatCode="General"/>
      <fill>
        <patternFill patternType="solid">
          <fgColor indexed="64"/>
          <bgColor theme="0"/>
        </patternFill>
      </fill>
      <alignment horizontal="center" vertical="center" textRotation="0" wrapText="1" indent="0" justifyLastLine="0" shrinkToFit="0" readingOrder="0"/>
      <border diagonalUp="0" diagonalDown="0">
        <left style="thin">
          <color rgb="FF78BE20"/>
        </left>
        <right style="thin">
          <color rgb="FF78BE20"/>
        </right>
        <top style="thin">
          <color rgb="FF78BE20"/>
        </top>
        <bottom style="thin">
          <color rgb="FF78BE20"/>
        </bottom>
      </border>
      <protection locked="0" hidden="0"/>
    </dxf>
    <dxf>
      <border outline="0">
        <left style="thin">
          <color rgb="FF78BE20"/>
        </left>
        <top style="thin">
          <color rgb="FF78BE20"/>
        </top>
        <bottom style="thin">
          <color rgb="FF78BE20"/>
        </bottom>
      </border>
    </dxf>
    <dxf>
      <fill>
        <patternFill patternType="solid">
          <fgColor rgb="FF000000"/>
          <bgColor rgb="FFFFFFFF"/>
        </patternFill>
      </fill>
      <protection locked="0" hidden="0"/>
    </dxf>
    <dxf>
      <border outline="0">
        <bottom style="thick">
          <color rgb="FF78BE20"/>
        </bottom>
      </border>
    </dxf>
    <dxf>
      <font>
        <b/>
        <i val="0"/>
        <strike val="0"/>
        <condense val="0"/>
        <extend val="0"/>
        <outline val="0"/>
        <shadow val="0"/>
        <u val="none"/>
        <vertAlign val="baseline"/>
        <sz val="11"/>
        <color theme="0"/>
        <name val="Greycliff CF"/>
        <family val="3"/>
        <scheme val="none"/>
      </font>
      <fill>
        <patternFill patternType="solid">
          <fgColor indexed="64"/>
          <bgColor rgb="FF78BE20"/>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Greycliff CF"/>
        <family val="3"/>
        <scheme val="none"/>
      </font>
      <fill>
        <patternFill patternType="solid">
          <fgColor indexed="64"/>
          <bgColor theme="0"/>
        </patternFill>
      </fill>
      <alignment horizontal="general" vertical="center" textRotation="0" wrapText="1" indent="0" justifyLastLine="0" shrinkToFit="0" readingOrder="0"/>
      <border diagonalUp="0" diagonalDown="0" outline="0">
        <left style="thin">
          <color rgb="FF78BE20"/>
        </left>
        <right style="thin">
          <color rgb="FF78BE20"/>
        </right>
        <top style="thin">
          <color rgb="FF78BE20"/>
        </top>
        <bottom style="thin">
          <color rgb="FF78BE20"/>
        </bottom>
      </border>
      <protection locked="1" hidden="0"/>
    </dxf>
    <dxf>
      <font>
        <b val="0"/>
        <i val="0"/>
        <strike val="0"/>
        <condense val="0"/>
        <extend val="0"/>
        <outline val="0"/>
        <shadow val="0"/>
        <u val="none"/>
        <vertAlign val="baseline"/>
        <sz val="11"/>
        <color theme="1"/>
        <name val="Greycliff CF"/>
        <family val="3"/>
        <scheme val="none"/>
      </font>
      <numFmt numFmtId="0" formatCode="General"/>
      <fill>
        <patternFill patternType="solid">
          <fgColor indexed="64"/>
          <bgColor theme="0"/>
        </patternFill>
      </fill>
      <alignment horizontal="center" vertical="center" textRotation="0" wrapText="1" indent="0" justifyLastLine="0" shrinkToFit="0" readingOrder="0"/>
      <border diagonalUp="0" diagonalDown="0" outline="0">
        <left/>
        <right/>
        <top style="thin">
          <color rgb="FF78BE20"/>
        </top>
        <bottom style="thin">
          <color rgb="FF78BE20"/>
        </bottom>
      </border>
      <protection locked="1" hidden="0"/>
    </dxf>
    <dxf>
      <font>
        <b val="0"/>
        <i val="0"/>
        <strike val="0"/>
        <condense val="0"/>
        <extend val="0"/>
        <outline val="0"/>
        <shadow val="0"/>
        <u val="none"/>
        <vertAlign val="baseline"/>
        <sz val="11"/>
        <color theme="1"/>
        <name val="Greycliff CF"/>
        <family val="3"/>
        <scheme val="none"/>
      </font>
      <numFmt numFmtId="0" formatCode="General"/>
      <fill>
        <patternFill patternType="solid">
          <fgColor indexed="64"/>
          <bgColor theme="0"/>
        </patternFill>
      </fill>
      <alignment horizontal="center" vertical="center" textRotation="0" wrapText="0" indent="0" justifyLastLine="0" shrinkToFit="0" readingOrder="0"/>
      <border diagonalUp="0" diagonalDown="0">
        <left/>
        <right style="thin">
          <color rgb="FF78BE20"/>
        </right>
        <top style="thin">
          <color rgb="FF78BE20"/>
        </top>
        <bottom style="thin">
          <color rgb="FF78BE20"/>
        </bottom>
      </border>
      <protection locked="1" hidden="0"/>
    </dxf>
    <dxf>
      <font>
        <b val="0"/>
        <i val="0"/>
        <strike val="0"/>
        <condense val="0"/>
        <extend val="0"/>
        <outline val="0"/>
        <shadow val="0"/>
        <u val="none"/>
        <vertAlign val="baseline"/>
        <sz val="11"/>
        <color theme="1"/>
        <name val="Greycliff CF"/>
        <family val="3"/>
        <scheme val="none"/>
      </font>
      <fill>
        <patternFill patternType="solid">
          <fgColor indexed="64"/>
          <bgColor theme="0"/>
        </patternFill>
      </fill>
      <alignment horizontal="center" vertical="center" textRotation="0" wrapText="0" indent="0" justifyLastLine="0" shrinkToFit="0" readingOrder="0"/>
      <border diagonalUp="0" diagonalDown="0">
        <left style="thin">
          <color rgb="FF78BE20"/>
        </left>
        <right style="thin">
          <color rgb="FF78BE20"/>
        </right>
        <top style="thin">
          <color rgb="FF78BE20"/>
        </top>
        <bottom style="thin">
          <color rgb="FF78BE20"/>
        </bottom>
      </border>
      <protection locked="0" hidden="0"/>
    </dxf>
    <dxf>
      <font>
        <b/>
        <i val="0"/>
        <strike val="0"/>
        <condense val="0"/>
        <extend val="0"/>
        <outline val="0"/>
        <shadow val="0"/>
        <u val="none"/>
        <vertAlign val="baseline"/>
        <sz val="11"/>
        <color rgb="FFC00000"/>
        <name val="Greycliff CF"/>
        <family val="3"/>
        <scheme val="none"/>
      </font>
      <fill>
        <patternFill patternType="solid">
          <fgColor indexed="64"/>
          <bgColor theme="0"/>
        </patternFill>
      </fill>
      <alignment horizontal="center" vertical="center" textRotation="0" wrapText="0" indent="0" justifyLastLine="0" shrinkToFit="0" readingOrder="0"/>
      <border diagonalUp="0" diagonalDown="0" outline="0">
        <left style="thin">
          <color rgb="FF78BE20"/>
        </left>
        <right style="thin">
          <color rgb="FF78BE20"/>
        </right>
        <top style="thin">
          <color rgb="FF78BE20"/>
        </top>
        <bottom style="thin">
          <color rgb="FF78BE20"/>
        </bottom>
      </border>
      <protection locked="0" hidden="0"/>
    </dxf>
    <dxf>
      <font>
        <b/>
        <i val="0"/>
        <strike val="0"/>
        <condense val="0"/>
        <extend val="0"/>
        <outline val="0"/>
        <shadow val="0"/>
        <u val="none"/>
        <vertAlign val="baseline"/>
        <sz val="11"/>
        <color auto="1"/>
        <name val="Greycliff CF"/>
        <family val="3"/>
        <scheme val="none"/>
      </font>
      <numFmt numFmtId="0" formatCode="General"/>
      <fill>
        <patternFill patternType="solid">
          <fgColor indexed="64"/>
          <bgColor theme="0"/>
        </patternFill>
      </fill>
      <alignment horizontal="center" vertical="center" textRotation="0" wrapText="0" indent="0" justifyLastLine="0" shrinkToFit="0" readingOrder="0"/>
      <border diagonalUp="0" diagonalDown="0">
        <left style="thin">
          <color rgb="FF78BE20"/>
        </left>
        <right style="thin">
          <color rgb="FF78BE20"/>
        </right>
        <top style="thin">
          <color rgb="FF78BE20"/>
        </top>
        <bottom style="thin">
          <color rgb="FF78BE20"/>
        </bottom>
      </border>
      <protection locked="1" hidden="0"/>
    </dxf>
    <dxf>
      <font>
        <b/>
        <i val="0"/>
        <strike val="0"/>
        <condense val="0"/>
        <extend val="0"/>
        <outline val="0"/>
        <shadow val="0"/>
        <u val="none"/>
        <vertAlign val="baseline"/>
        <sz val="11"/>
        <color auto="1"/>
        <name val="Greycliff CF"/>
        <family val="3"/>
        <scheme val="none"/>
      </font>
      <numFmt numFmtId="2" formatCode="0.00"/>
      <fill>
        <patternFill patternType="solid">
          <fgColor indexed="64"/>
          <bgColor theme="0"/>
        </patternFill>
      </fill>
      <alignment horizontal="left" vertical="center" textRotation="0" wrapText="1" indent="0" justifyLastLine="0" shrinkToFit="0" readingOrder="0"/>
      <border diagonalUp="0" diagonalDown="0">
        <left style="thin">
          <color rgb="FF78BE20"/>
        </left>
        <right style="thin">
          <color rgb="FF78BE20"/>
        </right>
        <top style="thin">
          <color rgb="FF78BE20"/>
        </top>
        <bottom style="thin">
          <color rgb="FF78BE20"/>
        </bottom>
      </border>
      <protection locked="1" hidden="0"/>
    </dxf>
    <dxf>
      <font>
        <b/>
        <i val="0"/>
        <strike val="0"/>
        <condense val="0"/>
        <extend val="0"/>
        <outline val="0"/>
        <shadow val="0"/>
        <u val="none"/>
        <vertAlign val="baseline"/>
        <sz val="11"/>
        <color auto="1"/>
        <name val="Greycliff CF"/>
        <family val="3"/>
        <scheme val="none"/>
      </font>
      <numFmt numFmtId="0" formatCode="General"/>
      <fill>
        <patternFill patternType="solid">
          <fgColor indexed="64"/>
          <bgColor theme="0"/>
        </patternFill>
      </fill>
      <alignment horizontal="center" vertical="center" textRotation="0" wrapText="0" indent="0" justifyLastLine="0" shrinkToFit="0" readingOrder="0"/>
      <border diagonalUp="0" diagonalDown="0">
        <left style="thin">
          <color rgb="FF78BE20"/>
        </left>
        <right style="thin">
          <color rgb="FF78BE20"/>
        </right>
        <top style="thin">
          <color rgb="FF78BE20"/>
        </top>
        <bottom style="thin">
          <color rgb="FF78BE20"/>
        </bottom>
      </border>
      <protection locked="1" hidden="0"/>
    </dxf>
    <dxf>
      <font>
        <b/>
        <i val="0"/>
        <strike val="0"/>
        <condense val="0"/>
        <extend val="0"/>
        <outline val="0"/>
        <shadow val="0"/>
        <u val="none"/>
        <vertAlign val="baseline"/>
        <sz val="11"/>
        <color auto="1"/>
        <name val="Greycliff CF"/>
        <family val="3"/>
        <scheme val="none"/>
      </font>
      <numFmt numFmtId="0" formatCode="General"/>
      <fill>
        <patternFill patternType="solid">
          <fgColor indexed="64"/>
          <bgColor theme="0"/>
        </patternFill>
      </fill>
      <alignment horizontal="center" vertical="center" textRotation="0" wrapText="1" indent="0" justifyLastLine="0" shrinkToFit="0" readingOrder="0"/>
      <border diagonalUp="0" diagonalDown="0">
        <left style="thin">
          <color rgb="FF78BE20"/>
        </left>
        <right style="thin">
          <color rgb="FF78BE20"/>
        </right>
        <top style="thin">
          <color rgb="FF78BE20"/>
        </top>
        <bottom style="thin">
          <color rgb="FF78BE20"/>
        </bottom>
      </border>
      <protection locked="0" hidden="0"/>
    </dxf>
    <dxf>
      <border outline="0">
        <left style="thin">
          <color rgb="FF78BE20"/>
        </left>
        <top style="thin">
          <color rgb="FF78BE20"/>
        </top>
        <bottom style="thin">
          <color rgb="FF78BE20"/>
        </bottom>
      </border>
    </dxf>
    <dxf>
      <fill>
        <patternFill patternType="solid">
          <fgColor rgb="FF000000"/>
          <bgColor rgb="FFFFFFFF"/>
        </patternFill>
      </fill>
      <protection locked="0" hidden="0"/>
    </dxf>
    <dxf>
      <border outline="0">
        <bottom style="thick">
          <color rgb="FF78BE20"/>
        </bottom>
      </border>
    </dxf>
    <dxf>
      <font>
        <b/>
        <i val="0"/>
        <strike val="0"/>
        <condense val="0"/>
        <extend val="0"/>
        <outline val="0"/>
        <shadow val="0"/>
        <u val="none"/>
        <vertAlign val="baseline"/>
        <sz val="11"/>
        <color theme="0"/>
        <name val="Greycliff CF"/>
        <family val="3"/>
        <scheme val="none"/>
      </font>
      <fill>
        <patternFill patternType="solid">
          <fgColor indexed="64"/>
          <bgColor rgb="FF78BE20"/>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Greycliff CF"/>
        <family val="3"/>
        <scheme val="none"/>
      </font>
      <fill>
        <patternFill patternType="solid">
          <fgColor indexed="64"/>
          <bgColor theme="0"/>
        </patternFill>
      </fill>
      <alignment horizontal="general" vertical="center" textRotation="0" wrapText="1" indent="0" justifyLastLine="0" shrinkToFit="0" readingOrder="0"/>
      <border diagonalUp="0" diagonalDown="0">
        <left style="thin">
          <color rgb="FF78BE20"/>
        </left>
        <right style="thin">
          <color rgb="FF78BE20"/>
        </right>
        <top style="thin">
          <color rgb="FF78BE20"/>
        </top>
        <bottom style="thin">
          <color rgb="FF78BE20"/>
        </bottom>
      </border>
      <protection locked="1" hidden="0"/>
    </dxf>
    <dxf>
      <font>
        <b val="0"/>
        <i val="0"/>
        <strike val="0"/>
        <condense val="0"/>
        <extend val="0"/>
        <outline val="0"/>
        <shadow val="0"/>
        <u val="none"/>
        <vertAlign val="baseline"/>
        <sz val="11"/>
        <color theme="1"/>
        <name val="Greycliff CF"/>
        <family val="3"/>
        <scheme val="none"/>
      </font>
      <numFmt numFmtId="0" formatCode="General"/>
      <fill>
        <patternFill patternType="solid">
          <fgColor indexed="64"/>
          <bgColor theme="0"/>
        </patternFill>
      </fill>
      <alignment horizontal="center" vertical="center" textRotation="0" wrapText="1" indent="0" justifyLastLine="0" shrinkToFit="0" readingOrder="0"/>
      <border diagonalUp="0" diagonalDown="0">
        <left/>
        <right/>
        <top style="thin">
          <color rgb="FF78BE20"/>
        </top>
        <bottom style="thin">
          <color rgb="FF78BE20"/>
        </bottom>
      </border>
      <protection locked="1" hidden="0"/>
    </dxf>
    <dxf>
      <font>
        <b val="0"/>
        <i val="0"/>
        <strike val="0"/>
        <condense val="0"/>
        <extend val="0"/>
        <outline val="0"/>
        <shadow val="0"/>
        <u val="none"/>
        <vertAlign val="baseline"/>
        <sz val="11"/>
        <color theme="1"/>
        <name val="Greycliff CF"/>
        <family val="3"/>
        <scheme val="none"/>
      </font>
      <numFmt numFmtId="0" formatCode="General"/>
      <fill>
        <patternFill patternType="solid">
          <fgColor indexed="64"/>
          <bgColor theme="0"/>
        </patternFill>
      </fill>
      <alignment horizontal="center" vertical="center" textRotation="0" wrapText="0" indent="0" justifyLastLine="0" shrinkToFit="0" readingOrder="0"/>
      <border diagonalUp="0" diagonalDown="0">
        <left/>
        <right style="thin">
          <color rgb="FF78BE20"/>
        </right>
        <top style="thin">
          <color rgb="FF78BE20"/>
        </top>
        <bottom style="thin">
          <color rgb="FF78BE20"/>
        </bottom>
      </border>
      <protection locked="1" hidden="0"/>
    </dxf>
    <dxf>
      <font>
        <b val="0"/>
        <i val="0"/>
        <strike val="0"/>
        <condense val="0"/>
        <extend val="0"/>
        <outline val="0"/>
        <shadow val="0"/>
        <u val="none"/>
        <vertAlign val="baseline"/>
        <sz val="11"/>
        <color theme="1"/>
        <name val="Greycliff CF"/>
        <family val="3"/>
        <scheme val="none"/>
      </font>
      <fill>
        <patternFill patternType="solid">
          <fgColor indexed="64"/>
          <bgColor theme="0"/>
        </patternFill>
      </fill>
      <alignment horizontal="center" vertical="center" textRotation="0" wrapText="0" indent="0" justifyLastLine="0" shrinkToFit="0" readingOrder="0"/>
      <border diagonalUp="0" diagonalDown="0">
        <left style="thin">
          <color rgb="FF78BE20"/>
        </left>
        <right style="thin">
          <color rgb="FF78BE20"/>
        </right>
        <top style="thin">
          <color rgb="FF78BE20"/>
        </top>
        <bottom style="thin">
          <color rgb="FF78BE20"/>
        </bottom>
      </border>
      <protection locked="0" hidden="0"/>
    </dxf>
    <dxf>
      <font>
        <b/>
        <i val="0"/>
        <strike val="0"/>
        <condense val="0"/>
        <extend val="0"/>
        <outline val="0"/>
        <shadow val="0"/>
        <u val="none"/>
        <vertAlign val="baseline"/>
        <sz val="11"/>
        <color rgb="FFC00000"/>
        <name val="Greycliff CF"/>
        <family val="3"/>
        <scheme val="none"/>
      </font>
      <fill>
        <patternFill patternType="solid">
          <fgColor indexed="64"/>
          <bgColor theme="0"/>
        </patternFill>
      </fill>
      <alignment horizontal="center" vertical="center" textRotation="0" wrapText="0" indent="0" justifyLastLine="0" shrinkToFit="0" readingOrder="0"/>
      <border diagonalUp="0" diagonalDown="0">
        <left style="thin">
          <color rgb="FF78BE20"/>
        </left>
        <right style="thin">
          <color rgb="FF78BE20"/>
        </right>
        <top style="thin">
          <color rgb="FF78BE20"/>
        </top>
        <bottom style="thin">
          <color rgb="FF78BE20"/>
        </bottom>
      </border>
      <protection locked="0" hidden="0"/>
    </dxf>
    <dxf>
      <font>
        <b/>
        <i val="0"/>
        <strike val="0"/>
        <condense val="0"/>
        <extend val="0"/>
        <outline val="0"/>
        <shadow val="0"/>
        <u val="none"/>
        <vertAlign val="baseline"/>
        <sz val="11"/>
        <color auto="1"/>
        <name val="Greycliff CF"/>
        <family val="3"/>
        <scheme val="none"/>
      </font>
      <numFmt numFmtId="0" formatCode="General"/>
      <fill>
        <patternFill patternType="solid">
          <fgColor indexed="64"/>
          <bgColor theme="0"/>
        </patternFill>
      </fill>
      <alignment horizontal="center" vertical="center" textRotation="0" wrapText="0" indent="0" justifyLastLine="0" shrinkToFit="0" readingOrder="0"/>
      <border diagonalUp="0" diagonalDown="0">
        <left style="thin">
          <color rgb="FF78BE20"/>
        </left>
        <right style="thin">
          <color rgb="FF78BE20"/>
        </right>
        <top style="thin">
          <color rgb="FF78BE20"/>
        </top>
        <bottom style="thin">
          <color rgb="FF78BE20"/>
        </bottom>
      </border>
      <protection locked="1" hidden="0"/>
    </dxf>
    <dxf>
      <font>
        <b/>
        <i val="0"/>
        <strike val="0"/>
        <condense val="0"/>
        <extend val="0"/>
        <outline val="0"/>
        <shadow val="0"/>
        <u val="none"/>
        <vertAlign val="baseline"/>
        <sz val="11"/>
        <color auto="1"/>
        <name val="Greycliff CF"/>
        <family val="3"/>
        <scheme val="none"/>
      </font>
      <fill>
        <patternFill patternType="solid">
          <fgColor indexed="64"/>
          <bgColor theme="0"/>
        </patternFill>
      </fill>
      <alignment horizontal="left" vertical="center" textRotation="0" wrapText="1" indent="0" justifyLastLine="0" shrinkToFit="0" readingOrder="0"/>
      <border diagonalUp="0" diagonalDown="0">
        <left style="thin">
          <color rgb="FF78BE20"/>
        </left>
        <right style="thin">
          <color rgb="FF78BE20"/>
        </right>
        <top style="thin">
          <color rgb="FF78BE20"/>
        </top>
        <bottom style="thin">
          <color rgb="FF78BE20"/>
        </bottom>
      </border>
      <protection locked="1" hidden="0"/>
    </dxf>
    <dxf>
      <font>
        <b/>
        <i val="0"/>
        <strike val="0"/>
        <condense val="0"/>
        <extend val="0"/>
        <outline val="0"/>
        <shadow val="0"/>
        <u val="none"/>
        <vertAlign val="baseline"/>
        <sz val="11"/>
        <color auto="1"/>
        <name val="Greycliff CF"/>
        <family val="3"/>
        <scheme val="none"/>
      </font>
      <fill>
        <patternFill patternType="solid">
          <fgColor indexed="64"/>
          <bgColor theme="0"/>
        </patternFill>
      </fill>
      <alignment horizontal="center" vertical="center" textRotation="0" wrapText="0" indent="0" justifyLastLine="0" shrinkToFit="0" readingOrder="0"/>
      <border diagonalUp="0" diagonalDown="0">
        <left style="thin">
          <color rgb="FF78BE20"/>
        </left>
        <right style="thin">
          <color rgb="FF78BE20"/>
        </right>
        <top style="thin">
          <color rgb="FF78BE20"/>
        </top>
        <bottom style="thin">
          <color rgb="FF78BE20"/>
        </bottom>
      </border>
      <protection locked="1" hidden="0"/>
    </dxf>
    <dxf>
      <font>
        <b/>
        <i val="0"/>
        <strike val="0"/>
        <condense val="0"/>
        <extend val="0"/>
        <outline val="0"/>
        <shadow val="0"/>
        <u val="none"/>
        <vertAlign val="baseline"/>
        <sz val="11"/>
        <color auto="1"/>
        <name val="Greycliff CF"/>
        <family val="3"/>
        <scheme val="none"/>
      </font>
      <fill>
        <patternFill patternType="solid">
          <fgColor indexed="64"/>
          <bgColor theme="0"/>
        </patternFill>
      </fill>
      <alignment horizontal="center" vertical="center" textRotation="0" wrapText="1" indent="0" justifyLastLine="0" shrinkToFit="0" readingOrder="0"/>
      <border diagonalUp="0" diagonalDown="0">
        <left style="thin">
          <color rgb="FF78BE20"/>
        </left>
        <right style="thin">
          <color rgb="FF78BE20"/>
        </right>
        <top style="thin">
          <color rgb="FF78BE20"/>
        </top>
        <bottom style="thin">
          <color rgb="FF78BE20"/>
        </bottom>
      </border>
      <protection locked="1" hidden="0"/>
    </dxf>
    <dxf>
      <border outline="0">
        <left style="thin">
          <color rgb="FF78BE20"/>
        </left>
        <top style="thin">
          <color rgb="FF78BE20"/>
        </top>
        <bottom style="thin">
          <color rgb="FF78BE20"/>
        </bottom>
      </border>
    </dxf>
    <dxf>
      <fill>
        <patternFill patternType="solid">
          <fgColor indexed="64"/>
          <bgColor theme="0"/>
        </patternFill>
      </fill>
      <protection locked="0" hidden="0"/>
    </dxf>
    <dxf>
      <border outline="0">
        <bottom style="thick">
          <color rgb="FF78BE20"/>
        </bottom>
      </border>
    </dxf>
    <dxf>
      <font>
        <b/>
        <i val="0"/>
        <strike val="0"/>
        <condense val="0"/>
        <extend val="0"/>
        <outline val="0"/>
        <shadow val="0"/>
        <u val="none"/>
        <vertAlign val="baseline"/>
        <sz val="11"/>
        <color theme="0"/>
        <name val="Greycliff CF"/>
        <family val="3"/>
        <scheme val="none"/>
      </font>
      <fill>
        <patternFill patternType="solid">
          <fgColor indexed="64"/>
          <bgColor rgb="FF78BE20"/>
        </patternFill>
      </fill>
      <alignment horizontal="center" vertical="center" textRotation="0" wrapText="0" indent="0" justifyLastLine="0" shrinkToFit="0" readingOrder="0"/>
      <border diagonalUp="0" diagonalDown="0">
        <left style="thin">
          <color rgb="FF78BE20"/>
        </left>
        <right style="thin">
          <color rgb="FF78BE20"/>
        </right>
        <top/>
        <bottom/>
      </border>
      <protection locked="1" hidden="0"/>
    </dxf>
  </dxfs>
  <tableStyles count="0" defaultTableStyle="TableStyleMedium2" defaultPivotStyle="PivotStyleLight16"/>
  <colors>
    <mruColors>
      <color rgb="FF285C4D"/>
      <color rgb="FF78BE20"/>
      <color rgb="FFF1F8E8"/>
      <color rgb="FFEDB99F"/>
      <color rgb="FFD4BE97"/>
      <color rgb="FFEBD99F"/>
      <color rgb="FFD0D1DB"/>
      <color rgb="FF8ABA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microsoft.com/office/2007/relationships/slicerCache" Target="slicerCaches/slicerCache9.xml"/><Relationship Id="rId21" Type="http://schemas.microsoft.com/office/2007/relationships/slicerCache" Target="slicerCaches/slicerCache4.xml"/><Relationship Id="rId42" Type="http://schemas.microsoft.com/office/2007/relationships/slicerCache" Target="slicerCaches/slicerCache25.xml"/><Relationship Id="rId47" Type="http://schemas.microsoft.com/office/2007/relationships/slicerCache" Target="slicerCaches/slicerCache30.xml"/><Relationship Id="rId63" Type="http://schemas.microsoft.com/office/2007/relationships/slicerCache" Target="slicerCaches/slicerCache46.xml"/><Relationship Id="rId68" Type="http://schemas.microsoft.com/office/2007/relationships/slicerCache" Target="slicerCaches/slicerCache51.xml"/><Relationship Id="rId84" Type="http://schemas.microsoft.com/office/2007/relationships/slicerCache" Target="slicerCaches/slicerCache67.xml"/><Relationship Id="rId89" Type="http://schemas.openxmlformats.org/officeDocument/2006/relationships/theme" Target="theme/theme1.xml"/><Relationship Id="rId16" Type="http://schemas.openxmlformats.org/officeDocument/2006/relationships/worksheet" Target="worksheets/sheet16.xml"/><Relationship Id="rId11" Type="http://schemas.openxmlformats.org/officeDocument/2006/relationships/worksheet" Target="worksheets/sheet11.xml"/><Relationship Id="rId32" Type="http://schemas.microsoft.com/office/2007/relationships/slicerCache" Target="slicerCaches/slicerCache15.xml"/><Relationship Id="rId37" Type="http://schemas.microsoft.com/office/2007/relationships/slicerCache" Target="slicerCaches/slicerCache20.xml"/><Relationship Id="rId53" Type="http://schemas.microsoft.com/office/2007/relationships/slicerCache" Target="slicerCaches/slicerCache36.xml"/><Relationship Id="rId58" Type="http://schemas.microsoft.com/office/2007/relationships/slicerCache" Target="slicerCaches/slicerCache41.xml"/><Relationship Id="rId74" Type="http://schemas.microsoft.com/office/2007/relationships/slicerCache" Target="slicerCaches/slicerCache57.xml"/><Relationship Id="rId79" Type="http://schemas.microsoft.com/office/2007/relationships/slicerCache" Target="slicerCaches/slicerCache62.xml"/><Relationship Id="rId5" Type="http://schemas.openxmlformats.org/officeDocument/2006/relationships/worksheet" Target="worksheets/sheet5.xml"/><Relationship Id="rId90" Type="http://schemas.openxmlformats.org/officeDocument/2006/relationships/styles" Target="styles.xml"/><Relationship Id="rId95" Type="http://schemas.openxmlformats.org/officeDocument/2006/relationships/customXml" Target="../customXml/item2.xml"/><Relationship Id="rId22" Type="http://schemas.microsoft.com/office/2007/relationships/slicerCache" Target="slicerCaches/slicerCache5.xml"/><Relationship Id="rId27" Type="http://schemas.microsoft.com/office/2007/relationships/slicerCache" Target="slicerCaches/slicerCache10.xml"/><Relationship Id="rId43" Type="http://schemas.microsoft.com/office/2007/relationships/slicerCache" Target="slicerCaches/slicerCache26.xml"/><Relationship Id="rId48" Type="http://schemas.microsoft.com/office/2007/relationships/slicerCache" Target="slicerCaches/slicerCache31.xml"/><Relationship Id="rId64" Type="http://schemas.microsoft.com/office/2007/relationships/slicerCache" Target="slicerCaches/slicerCache47.xml"/><Relationship Id="rId69" Type="http://schemas.microsoft.com/office/2007/relationships/slicerCache" Target="slicerCaches/slicerCache52.xml"/><Relationship Id="rId8" Type="http://schemas.openxmlformats.org/officeDocument/2006/relationships/worksheet" Target="worksheets/sheet8.xml"/><Relationship Id="rId51" Type="http://schemas.microsoft.com/office/2007/relationships/slicerCache" Target="slicerCaches/slicerCache34.xml"/><Relationship Id="rId72" Type="http://schemas.microsoft.com/office/2007/relationships/slicerCache" Target="slicerCaches/slicerCache55.xml"/><Relationship Id="rId80" Type="http://schemas.microsoft.com/office/2007/relationships/slicerCache" Target="slicerCaches/slicerCache63.xml"/><Relationship Id="rId85" Type="http://schemas.microsoft.com/office/2007/relationships/slicerCache" Target="slicerCaches/slicerCache68.xml"/><Relationship Id="rId93"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externalLink" Target="externalLinks/externalLink1.xml"/><Relationship Id="rId25" Type="http://schemas.microsoft.com/office/2007/relationships/slicerCache" Target="slicerCaches/slicerCache8.xml"/><Relationship Id="rId33" Type="http://schemas.microsoft.com/office/2007/relationships/slicerCache" Target="slicerCaches/slicerCache16.xml"/><Relationship Id="rId38" Type="http://schemas.microsoft.com/office/2007/relationships/slicerCache" Target="slicerCaches/slicerCache21.xml"/><Relationship Id="rId46" Type="http://schemas.microsoft.com/office/2007/relationships/slicerCache" Target="slicerCaches/slicerCache29.xml"/><Relationship Id="rId59" Type="http://schemas.microsoft.com/office/2007/relationships/slicerCache" Target="slicerCaches/slicerCache42.xml"/><Relationship Id="rId67" Type="http://schemas.microsoft.com/office/2007/relationships/slicerCache" Target="slicerCaches/slicerCache50.xml"/><Relationship Id="rId20" Type="http://schemas.microsoft.com/office/2007/relationships/slicerCache" Target="slicerCaches/slicerCache3.xml"/><Relationship Id="rId41" Type="http://schemas.microsoft.com/office/2007/relationships/slicerCache" Target="slicerCaches/slicerCache24.xml"/><Relationship Id="rId54" Type="http://schemas.microsoft.com/office/2007/relationships/slicerCache" Target="slicerCaches/slicerCache37.xml"/><Relationship Id="rId62" Type="http://schemas.microsoft.com/office/2007/relationships/slicerCache" Target="slicerCaches/slicerCache45.xml"/><Relationship Id="rId70" Type="http://schemas.microsoft.com/office/2007/relationships/slicerCache" Target="slicerCaches/slicerCache53.xml"/><Relationship Id="rId75" Type="http://schemas.microsoft.com/office/2007/relationships/slicerCache" Target="slicerCaches/slicerCache58.xml"/><Relationship Id="rId83" Type="http://schemas.microsoft.com/office/2007/relationships/slicerCache" Target="slicerCaches/slicerCache66.xml"/><Relationship Id="rId88" Type="http://schemas.microsoft.com/office/2007/relationships/slicerCache" Target="slicerCaches/slicerCache71.xml"/><Relationship Id="rId91" Type="http://schemas.openxmlformats.org/officeDocument/2006/relationships/sharedStrings" Target="sharedStrings.xml"/><Relationship Id="rId9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microsoft.com/office/2007/relationships/slicerCache" Target="slicerCaches/slicerCache6.xml"/><Relationship Id="rId28" Type="http://schemas.microsoft.com/office/2007/relationships/slicerCache" Target="slicerCaches/slicerCache11.xml"/><Relationship Id="rId36" Type="http://schemas.microsoft.com/office/2007/relationships/slicerCache" Target="slicerCaches/slicerCache19.xml"/><Relationship Id="rId49" Type="http://schemas.microsoft.com/office/2007/relationships/slicerCache" Target="slicerCaches/slicerCache32.xml"/><Relationship Id="rId57" Type="http://schemas.microsoft.com/office/2007/relationships/slicerCache" Target="slicerCaches/slicerCache40.xml"/><Relationship Id="rId10" Type="http://schemas.openxmlformats.org/officeDocument/2006/relationships/worksheet" Target="worksheets/sheet10.xml"/><Relationship Id="rId31" Type="http://schemas.microsoft.com/office/2007/relationships/slicerCache" Target="slicerCaches/slicerCache14.xml"/><Relationship Id="rId44" Type="http://schemas.microsoft.com/office/2007/relationships/slicerCache" Target="slicerCaches/slicerCache27.xml"/><Relationship Id="rId52" Type="http://schemas.microsoft.com/office/2007/relationships/slicerCache" Target="slicerCaches/slicerCache35.xml"/><Relationship Id="rId60" Type="http://schemas.microsoft.com/office/2007/relationships/slicerCache" Target="slicerCaches/slicerCache43.xml"/><Relationship Id="rId65" Type="http://schemas.microsoft.com/office/2007/relationships/slicerCache" Target="slicerCaches/slicerCache48.xml"/><Relationship Id="rId73" Type="http://schemas.microsoft.com/office/2007/relationships/slicerCache" Target="slicerCaches/slicerCache56.xml"/><Relationship Id="rId78" Type="http://schemas.microsoft.com/office/2007/relationships/slicerCache" Target="slicerCaches/slicerCache61.xml"/><Relationship Id="rId81" Type="http://schemas.microsoft.com/office/2007/relationships/slicerCache" Target="slicerCaches/slicerCache64.xml"/><Relationship Id="rId86" Type="http://schemas.microsoft.com/office/2007/relationships/slicerCache" Target="slicerCaches/slicerCache69.xml"/><Relationship Id="rId94"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microsoft.com/office/2007/relationships/slicerCache" Target="slicerCaches/slicerCache1.xml"/><Relationship Id="rId39" Type="http://schemas.microsoft.com/office/2007/relationships/slicerCache" Target="slicerCaches/slicerCache22.xml"/><Relationship Id="rId34" Type="http://schemas.microsoft.com/office/2007/relationships/slicerCache" Target="slicerCaches/slicerCache17.xml"/><Relationship Id="rId50" Type="http://schemas.microsoft.com/office/2007/relationships/slicerCache" Target="slicerCaches/slicerCache33.xml"/><Relationship Id="rId55" Type="http://schemas.microsoft.com/office/2007/relationships/slicerCache" Target="slicerCaches/slicerCache38.xml"/><Relationship Id="rId76" Type="http://schemas.microsoft.com/office/2007/relationships/slicerCache" Target="slicerCaches/slicerCache59.xml"/><Relationship Id="rId7" Type="http://schemas.openxmlformats.org/officeDocument/2006/relationships/worksheet" Target="worksheets/sheet7.xml"/><Relationship Id="rId71" Type="http://schemas.microsoft.com/office/2007/relationships/slicerCache" Target="slicerCaches/slicerCache54.xml"/><Relationship Id="rId92" Type="http://schemas.microsoft.com/office/2017/10/relationships/person" Target="persons/person.xml"/><Relationship Id="rId2" Type="http://schemas.openxmlformats.org/officeDocument/2006/relationships/worksheet" Target="worksheets/sheet2.xml"/><Relationship Id="rId29" Type="http://schemas.microsoft.com/office/2007/relationships/slicerCache" Target="slicerCaches/slicerCache12.xml"/><Relationship Id="rId24" Type="http://schemas.microsoft.com/office/2007/relationships/slicerCache" Target="slicerCaches/slicerCache7.xml"/><Relationship Id="rId40" Type="http://schemas.microsoft.com/office/2007/relationships/slicerCache" Target="slicerCaches/slicerCache23.xml"/><Relationship Id="rId45" Type="http://schemas.microsoft.com/office/2007/relationships/slicerCache" Target="slicerCaches/slicerCache28.xml"/><Relationship Id="rId66" Type="http://schemas.microsoft.com/office/2007/relationships/slicerCache" Target="slicerCaches/slicerCache49.xml"/><Relationship Id="rId87" Type="http://schemas.microsoft.com/office/2007/relationships/slicerCache" Target="slicerCaches/slicerCache70.xml"/><Relationship Id="rId61" Type="http://schemas.microsoft.com/office/2007/relationships/slicerCache" Target="slicerCaches/slicerCache44.xml"/><Relationship Id="rId82" Type="http://schemas.microsoft.com/office/2007/relationships/slicerCache" Target="slicerCaches/slicerCache65.xml"/><Relationship Id="rId19" Type="http://schemas.microsoft.com/office/2007/relationships/slicerCache" Target="slicerCaches/slicerCache2.xml"/><Relationship Id="rId14" Type="http://schemas.openxmlformats.org/officeDocument/2006/relationships/worksheet" Target="worksheets/sheet14.xml"/><Relationship Id="rId30" Type="http://schemas.microsoft.com/office/2007/relationships/slicerCache" Target="slicerCaches/slicerCache13.xml"/><Relationship Id="rId35" Type="http://schemas.microsoft.com/office/2007/relationships/slicerCache" Target="slicerCaches/slicerCache18.xml"/><Relationship Id="rId56" Type="http://schemas.microsoft.com/office/2007/relationships/slicerCache" Target="slicerCaches/slicerCache39.xml"/><Relationship Id="rId77" Type="http://schemas.microsoft.com/office/2007/relationships/slicerCache" Target="slicerCaches/slicerCache60.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38101</xdr:colOff>
      <xdr:row>17</xdr:row>
      <xdr:rowOff>22860</xdr:rowOff>
    </xdr:from>
    <xdr:to>
      <xdr:col>3</xdr:col>
      <xdr:colOff>19048</xdr:colOff>
      <xdr:row>18</xdr:row>
      <xdr:rowOff>2890</xdr:rowOff>
    </xdr:to>
    <xdr:grpSp>
      <xdr:nvGrpSpPr>
        <xdr:cNvPr id="20" name="Groupe 19">
          <a:extLst>
            <a:ext uri="{FF2B5EF4-FFF2-40B4-BE49-F238E27FC236}">
              <a16:creationId xmlns:a16="http://schemas.microsoft.com/office/drawing/2014/main" id="{393A8203-F89D-643B-7797-071319211C65}"/>
            </a:ext>
          </a:extLst>
        </xdr:cNvPr>
        <xdr:cNvGrpSpPr/>
      </xdr:nvGrpSpPr>
      <xdr:grpSpPr>
        <a:xfrm>
          <a:off x="10629575" y="7341642"/>
          <a:ext cx="3172229" cy="932530"/>
          <a:chOff x="10431781" y="7277100"/>
          <a:chExt cx="3120387" cy="932530"/>
        </a:xfrm>
      </xdr:grpSpPr>
      <xdr:pic>
        <xdr:nvPicPr>
          <xdr:cNvPr id="12" name="Image 11">
            <a:extLst>
              <a:ext uri="{FF2B5EF4-FFF2-40B4-BE49-F238E27FC236}">
                <a16:creationId xmlns:a16="http://schemas.microsoft.com/office/drawing/2014/main" id="{6F8A3D02-D0C9-9250-076B-E09B6AA95F33}"/>
              </a:ext>
            </a:extLst>
          </xdr:cNvPr>
          <xdr:cNvPicPr>
            <a:picLocks noChangeAspect="1"/>
          </xdr:cNvPicPr>
        </xdr:nvPicPr>
        <xdr:blipFill>
          <a:blip xmlns:r="http://schemas.openxmlformats.org/officeDocument/2006/relationships" r:embed="rId1"/>
          <a:stretch>
            <a:fillRect/>
          </a:stretch>
        </xdr:blipFill>
        <xdr:spPr>
          <a:xfrm>
            <a:off x="10431781" y="7277100"/>
            <a:ext cx="3120387" cy="932530"/>
          </a:xfrm>
          <a:prstGeom prst="rect">
            <a:avLst/>
          </a:prstGeom>
        </xdr:spPr>
      </xdr:pic>
      <xdr:sp macro="" textlink="">
        <xdr:nvSpPr>
          <xdr:cNvPr id="16" name="Rectángulo: esquinas redondeadas 15">
            <a:extLst>
              <a:ext uri="{FF2B5EF4-FFF2-40B4-BE49-F238E27FC236}">
                <a16:creationId xmlns:a16="http://schemas.microsoft.com/office/drawing/2014/main" id="{5C68C246-71D6-8DE1-9BFC-121C46F40A29}"/>
              </a:ext>
            </a:extLst>
          </xdr:cNvPr>
          <xdr:cNvSpPr/>
        </xdr:nvSpPr>
        <xdr:spPr>
          <a:xfrm>
            <a:off x="10496589" y="7831830"/>
            <a:ext cx="1809711" cy="283470"/>
          </a:xfrm>
          <a:prstGeom prst="roundRect">
            <a:avLst/>
          </a:prstGeom>
          <a:noFill/>
          <a:ln w="28575">
            <a:solidFill>
              <a:srgbClr val="C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AR" sz="1100"/>
          </a:p>
        </xdr:txBody>
      </xdr:sp>
      <xdr:sp macro="" textlink="">
        <xdr:nvSpPr>
          <xdr:cNvPr id="13" name="Elipse 4">
            <a:extLst>
              <a:ext uri="{FF2B5EF4-FFF2-40B4-BE49-F238E27FC236}">
                <a16:creationId xmlns:a16="http://schemas.microsoft.com/office/drawing/2014/main" id="{829E990B-8DE3-4D73-AB1B-2643C7470A08}"/>
              </a:ext>
            </a:extLst>
          </xdr:cNvPr>
          <xdr:cNvSpPr>
            <a:spLocks noChangeAspect="1"/>
          </xdr:cNvSpPr>
        </xdr:nvSpPr>
        <xdr:spPr>
          <a:xfrm>
            <a:off x="12231927" y="7301865"/>
            <a:ext cx="298052" cy="302895"/>
          </a:xfrm>
          <a:prstGeom prst="ellipse">
            <a:avLst/>
          </a:prstGeom>
          <a:noFill/>
          <a:ln w="28575">
            <a:solidFill>
              <a:srgbClr val="C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AR" sz="1100"/>
          </a:p>
        </xdr:txBody>
      </xdr:sp>
    </xdr:grpSp>
    <xdr:clientData/>
  </xdr:twoCellAnchor>
  <xdr:twoCellAnchor>
    <xdr:from>
      <xdr:col>2</xdr:col>
      <xdr:colOff>30480</xdr:colOff>
      <xdr:row>15</xdr:row>
      <xdr:rowOff>15239</xdr:rowOff>
    </xdr:from>
    <xdr:to>
      <xdr:col>3</xdr:col>
      <xdr:colOff>10218</xdr:colOff>
      <xdr:row>16</xdr:row>
      <xdr:rowOff>2078</xdr:rowOff>
    </xdr:to>
    <xdr:grpSp>
      <xdr:nvGrpSpPr>
        <xdr:cNvPr id="15" name="Groupe 14">
          <a:extLst>
            <a:ext uri="{FF2B5EF4-FFF2-40B4-BE49-F238E27FC236}">
              <a16:creationId xmlns:a16="http://schemas.microsoft.com/office/drawing/2014/main" id="{7E325884-EB0C-CFD6-E8E4-A0710D6AA5F4}"/>
            </a:ext>
          </a:extLst>
        </xdr:cNvPr>
        <xdr:cNvGrpSpPr/>
      </xdr:nvGrpSpPr>
      <xdr:grpSpPr>
        <a:xfrm>
          <a:off x="10621954" y="6251265"/>
          <a:ext cx="3171020" cy="939339"/>
          <a:chOff x="10424160" y="6195059"/>
          <a:chExt cx="3119178" cy="939339"/>
        </a:xfrm>
      </xdr:grpSpPr>
      <xdr:pic>
        <xdr:nvPicPr>
          <xdr:cNvPr id="11" name="Image 10">
            <a:extLst>
              <a:ext uri="{FF2B5EF4-FFF2-40B4-BE49-F238E27FC236}">
                <a16:creationId xmlns:a16="http://schemas.microsoft.com/office/drawing/2014/main" id="{E6A01C3C-06D6-3332-99A0-5C6DC26EBCA0}"/>
              </a:ext>
            </a:extLst>
          </xdr:cNvPr>
          <xdr:cNvPicPr>
            <a:picLocks noChangeAspect="1"/>
          </xdr:cNvPicPr>
        </xdr:nvPicPr>
        <xdr:blipFill>
          <a:blip xmlns:r="http://schemas.openxmlformats.org/officeDocument/2006/relationships" r:embed="rId2"/>
          <a:stretch>
            <a:fillRect/>
          </a:stretch>
        </xdr:blipFill>
        <xdr:spPr>
          <a:xfrm>
            <a:off x="10424160" y="6195059"/>
            <a:ext cx="3119178" cy="939339"/>
          </a:xfrm>
          <a:prstGeom prst="rect">
            <a:avLst/>
          </a:prstGeom>
        </xdr:spPr>
      </xdr:pic>
      <xdr:sp macro="" textlink="">
        <xdr:nvSpPr>
          <xdr:cNvPr id="17" name="Rectángulo: esquinas redondeadas 16">
            <a:extLst>
              <a:ext uri="{FF2B5EF4-FFF2-40B4-BE49-F238E27FC236}">
                <a16:creationId xmlns:a16="http://schemas.microsoft.com/office/drawing/2014/main" id="{A6692666-075E-4E7C-82ED-34892DD44DFB}"/>
              </a:ext>
            </a:extLst>
          </xdr:cNvPr>
          <xdr:cNvSpPr/>
        </xdr:nvSpPr>
        <xdr:spPr>
          <a:xfrm>
            <a:off x="10498595" y="6498590"/>
            <a:ext cx="1800085" cy="298450"/>
          </a:xfrm>
          <a:prstGeom prst="roundRect">
            <a:avLst/>
          </a:prstGeom>
          <a:noFill/>
          <a:ln w="28575">
            <a:solidFill>
              <a:srgbClr val="C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AR" sz="1100"/>
          </a:p>
        </xdr:txBody>
      </xdr:sp>
      <xdr:sp macro="" textlink="">
        <xdr:nvSpPr>
          <xdr:cNvPr id="14" name="Elipse 4">
            <a:extLst>
              <a:ext uri="{FF2B5EF4-FFF2-40B4-BE49-F238E27FC236}">
                <a16:creationId xmlns:a16="http://schemas.microsoft.com/office/drawing/2014/main" id="{C03306D3-0D41-4209-AD78-2A0A6BECF174}"/>
              </a:ext>
            </a:extLst>
          </xdr:cNvPr>
          <xdr:cNvSpPr>
            <a:spLocks noChangeAspect="1"/>
          </xdr:cNvSpPr>
        </xdr:nvSpPr>
        <xdr:spPr>
          <a:xfrm>
            <a:off x="12222480" y="6233160"/>
            <a:ext cx="298052" cy="302895"/>
          </a:xfrm>
          <a:prstGeom prst="ellipse">
            <a:avLst/>
          </a:prstGeom>
          <a:noFill/>
          <a:ln w="28575">
            <a:solidFill>
              <a:srgbClr val="C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AR" sz="1100"/>
          </a:p>
        </xdr:txBody>
      </xdr:sp>
    </xdr:grp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134621</xdr:colOff>
      <xdr:row>4</xdr:row>
      <xdr:rowOff>131446</xdr:rowOff>
    </xdr:from>
    <xdr:to>
      <xdr:col>8</xdr:col>
      <xdr:colOff>4663440</xdr:colOff>
      <xdr:row>9</xdr:row>
      <xdr:rowOff>55874</xdr:rowOff>
    </xdr:to>
    <xdr:grpSp>
      <xdr:nvGrpSpPr>
        <xdr:cNvPr id="9" name="Grupo 8">
          <a:extLst>
            <a:ext uri="{FF2B5EF4-FFF2-40B4-BE49-F238E27FC236}">
              <a16:creationId xmlns:a16="http://schemas.microsoft.com/office/drawing/2014/main" id="{A14551BE-AF48-2FFB-16F1-6BCFF506F7AE}"/>
            </a:ext>
          </a:extLst>
        </xdr:cNvPr>
        <xdr:cNvGrpSpPr/>
      </xdr:nvGrpSpPr>
      <xdr:grpSpPr>
        <a:xfrm>
          <a:off x="134621" y="1242696"/>
          <a:ext cx="14074986" cy="876928"/>
          <a:chOff x="134621" y="1236346"/>
          <a:chExt cx="13886179" cy="876928"/>
        </a:xfrm>
      </xdr:grpSpPr>
      <mc:AlternateContent xmlns:mc="http://schemas.openxmlformats.org/markup-compatibility/2006" xmlns:sle15="http://schemas.microsoft.com/office/drawing/2012/slicer">
        <mc:Choice Requires="sle15">
          <xdr:graphicFrame macro="">
            <xdr:nvGraphicFramePr>
              <xdr:cNvPr id="3" name="Respuesta 8">
                <a:extLst>
                  <a:ext uri="{FF2B5EF4-FFF2-40B4-BE49-F238E27FC236}">
                    <a16:creationId xmlns:a16="http://schemas.microsoft.com/office/drawing/2014/main" id="{D9F6A0C4-8E5F-C6FE-2F1C-7E9A4072B8BB}"/>
                  </a:ext>
                </a:extLst>
              </xdr:cNvPr>
              <xdr:cNvGraphicFramePr/>
            </xdr:nvGraphicFramePr>
            <xdr:xfrm>
              <a:off x="4368837" y="1238251"/>
              <a:ext cx="1383815" cy="875023"/>
            </xdr:xfrm>
            <a:graphic>
              <a:graphicData uri="http://schemas.microsoft.com/office/drawing/2010/slicer">
                <sle:slicer xmlns:sle="http://schemas.microsoft.com/office/drawing/2010/slicer" name="Respuesta 8"/>
              </a:graphicData>
            </a:graphic>
          </xdr:graphicFrame>
        </mc:Choice>
        <mc:Fallback xmlns="">
          <xdr:sp macro="" textlink="">
            <xdr:nvSpPr>
              <xdr:cNvPr id="0" name=""/>
              <xdr:cNvSpPr>
                <a:spLocks noTextEdit="1"/>
              </xdr:cNvSpPr>
            </xdr:nvSpPr>
            <xdr:spPr>
              <a:xfrm>
                <a:off x="4368837" y="1238251"/>
                <a:ext cx="1383815" cy="875023"/>
              </a:xfrm>
              <a:prstGeom prst="rect">
                <a:avLst/>
              </a:prstGeom>
              <a:solidFill>
                <a:prstClr val="white"/>
              </a:solidFill>
              <a:ln w="1">
                <a:solidFill>
                  <a:prstClr val="green"/>
                </a:solidFill>
              </a:ln>
            </xdr:spPr>
            <xdr:txBody>
              <a:bodyPr vertOverflow="clip" horzOverflow="clip"/>
              <a:lstStyle/>
              <a:p>
                <a:r>
                  <a:rPr lang="es-AR"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mc:AlternateContent xmlns:mc="http://schemas.openxmlformats.org/markup-compatibility/2006" xmlns:sle15="http://schemas.microsoft.com/office/drawing/2012/slicer">
        <mc:Choice Requires="sle15">
          <xdr:graphicFrame macro="">
            <xdr:nvGraphicFramePr>
              <xdr:cNvPr id="4" name="Nivel de conformidad 8">
                <a:extLst>
                  <a:ext uri="{FF2B5EF4-FFF2-40B4-BE49-F238E27FC236}">
                    <a16:creationId xmlns:a16="http://schemas.microsoft.com/office/drawing/2014/main" id="{47FC2825-181B-02D4-11BB-A298899D64E1}"/>
                  </a:ext>
                </a:extLst>
              </xdr:cNvPr>
              <xdr:cNvGraphicFramePr/>
            </xdr:nvGraphicFramePr>
            <xdr:xfrm>
              <a:off x="6931114" y="1236346"/>
              <a:ext cx="2004955" cy="876928"/>
            </xdr:xfrm>
            <a:graphic>
              <a:graphicData uri="http://schemas.microsoft.com/office/drawing/2010/slicer">
                <sle:slicer xmlns:sle="http://schemas.microsoft.com/office/drawing/2010/slicer" name="Nivel de conformidad 8"/>
              </a:graphicData>
            </a:graphic>
          </xdr:graphicFrame>
        </mc:Choice>
        <mc:Fallback xmlns="">
          <xdr:sp macro="" textlink="">
            <xdr:nvSpPr>
              <xdr:cNvPr id="0" name=""/>
              <xdr:cNvSpPr>
                <a:spLocks noTextEdit="1"/>
              </xdr:cNvSpPr>
            </xdr:nvSpPr>
            <xdr:spPr>
              <a:xfrm>
                <a:off x="6931114" y="1236346"/>
                <a:ext cx="2004955" cy="876928"/>
              </a:xfrm>
              <a:prstGeom prst="rect">
                <a:avLst/>
              </a:prstGeom>
              <a:solidFill>
                <a:prstClr val="white"/>
              </a:solidFill>
              <a:ln w="1">
                <a:solidFill>
                  <a:prstClr val="green"/>
                </a:solidFill>
              </a:ln>
            </xdr:spPr>
            <xdr:txBody>
              <a:bodyPr vertOverflow="clip" horzOverflow="clip"/>
              <a:lstStyle/>
              <a:p>
                <a:r>
                  <a:rPr lang="es-AR"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mc:AlternateContent xmlns:mc="http://schemas.openxmlformats.org/markup-compatibility/2006" xmlns:sle15="http://schemas.microsoft.com/office/drawing/2012/slicer">
        <mc:Choice Requires="sle15">
          <xdr:graphicFrame macro="">
            <xdr:nvGraphicFramePr>
              <xdr:cNvPr id="5" name="Criterio 8">
                <a:extLst>
                  <a:ext uri="{FF2B5EF4-FFF2-40B4-BE49-F238E27FC236}">
                    <a16:creationId xmlns:a16="http://schemas.microsoft.com/office/drawing/2014/main" id="{9C17778C-588F-0AFC-F922-B6C13B6AD00A}"/>
                  </a:ext>
                </a:extLst>
              </xdr:cNvPr>
              <xdr:cNvGraphicFramePr/>
            </xdr:nvGraphicFramePr>
            <xdr:xfrm>
              <a:off x="134621" y="1240156"/>
              <a:ext cx="2891479" cy="873118"/>
            </xdr:xfrm>
            <a:graphic>
              <a:graphicData uri="http://schemas.microsoft.com/office/drawing/2010/slicer">
                <sle:slicer xmlns:sle="http://schemas.microsoft.com/office/drawing/2010/slicer" name="Criterio 8"/>
              </a:graphicData>
            </a:graphic>
          </xdr:graphicFrame>
        </mc:Choice>
        <mc:Fallback xmlns="">
          <xdr:sp macro="" textlink="">
            <xdr:nvSpPr>
              <xdr:cNvPr id="0" name=""/>
              <xdr:cNvSpPr>
                <a:spLocks noTextEdit="1"/>
              </xdr:cNvSpPr>
            </xdr:nvSpPr>
            <xdr:spPr>
              <a:xfrm>
                <a:off x="134621" y="1240156"/>
                <a:ext cx="2891479" cy="873118"/>
              </a:xfrm>
              <a:prstGeom prst="rect">
                <a:avLst/>
              </a:prstGeom>
              <a:solidFill>
                <a:prstClr val="white"/>
              </a:solidFill>
              <a:ln w="1">
                <a:solidFill>
                  <a:prstClr val="green"/>
                </a:solidFill>
              </a:ln>
            </xdr:spPr>
            <xdr:txBody>
              <a:bodyPr vertOverflow="clip" horzOverflow="clip"/>
              <a:lstStyle/>
              <a:p>
                <a:r>
                  <a:rPr lang="es-AR"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mc:AlternateContent xmlns:mc="http://schemas.openxmlformats.org/markup-compatibility/2006" xmlns:sle15="http://schemas.microsoft.com/office/drawing/2012/slicer">
        <mc:Choice Requires="sle15">
          <xdr:graphicFrame macro="">
            <xdr:nvGraphicFramePr>
              <xdr:cNvPr id="6" name="PMC 9">
                <a:extLst>
                  <a:ext uri="{FF2B5EF4-FFF2-40B4-BE49-F238E27FC236}">
                    <a16:creationId xmlns:a16="http://schemas.microsoft.com/office/drawing/2014/main" id="{8404B202-3E93-3906-2491-D1769CB27021}"/>
                  </a:ext>
                </a:extLst>
              </xdr:cNvPr>
              <xdr:cNvGraphicFramePr/>
            </xdr:nvGraphicFramePr>
            <xdr:xfrm>
              <a:off x="3100388" y="1236346"/>
              <a:ext cx="1194161" cy="876928"/>
            </xdr:xfrm>
            <a:graphic>
              <a:graphicData uri="http://schemas.microsoft.com/office/drawing/2010/slicer">
                <sle:slicer xmlns:sle="http://schemas.microsoft.com/office/drawing/2010/slicer" name="PMC 9"/>
              </a:graphicData>
            </a:graphic>
          </xdr:graphicFrame>
        </mc:Choice>
        <mc:Fallback xmlns="">
          <xdr:sp macro="" textlink="">
            <xdr:nvSpPr>
              <xdr:cNvPr id="0" name=""/>
              <xdr:cNvSpPr>
                <a:spLocks noTextEdit="1"/>
              </xdr:cNvSpPr>
            </xdr:nvSpPr>
            <xdr:spPr>
              <a:xfrm>
                <a:off x="3100388" y="1236346"/>
                <a:ext cx="1194161" cy="876928"/>
              </a:xfrm>
              <a:prstGeom prst="rect">
                <a:avLst/>
              </a:prstGeom>
              <a:solidFill>
                <a:prstClr val="white"/>
              </a:solidFill>
              <a:ln w="1">
                <a:solidFill>
                  <a:prstClr val="green"/>
                </a:solidFill>
              </a:ln>
            </xdr:spPr>
            <xdr:txBody>
              <a:bodyPr vertOverflow="clip" horzOverflow="clip"/>
              <a:lstStyle/>
              <a:p>
                <a:r>
                  <a:rPr lang="es-AR"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mc:AlternateContent xmlns:mc="http://schemas.openxmlformats.org/markup-compatibility/2006" xmlns:sle15="http://schemas.microsoft.com/office/drawing/2012/slicer">
        <mc:Choice Requires="sle15">
          <xdr:graphicFrame macro="">
            <xdr:nvGraphicFramePr>
              <xdr:cNvPr id="7" name="CRB 8">
                <a:extLst>
                  <a:ext uri="{FF2B5EF4-FFF2-40B4-BE49-F238E27FC236}">
                    <a16:creationId xmlns:a16="http://schemas.microsoft.com/office/drawing/2014/main" id="{946DB752-1B8D-ED0D-ADD5-13399928E556}"/>
                  </a:ext>
                </a:extLst>
              </xdr:cNvPr>
              <xdr:cNvGraphicFramePr/>
            </xdr:nvGraphicFramePr>
            <xdr:xfrm>
              <a:off x="5826940" y="1236742"/>
              <a:ext cx="1033962" cy="876532"/>
            </xdr:xfrm>
            <a:graphic>
              <a:graphicData uri="http://schemas.microsoft.com/office/drawing/2010/slicer">
                <sle:slicer xmlns:sle="http://schemas.microsoft.com/office/drawing/2010/slicer" name="CRB 8"/>
              </a:graphicData>
            </a:graphic>
          </xdr:graphicFrame>
        </mc:Choice>
        <mc:Fallback xmlns="">
          <xdr:sp macro="" textlink="">
            <xdr:nvSpPr>
              <xdr:cNvPr id="0" name=""/>
              <xdr:cNvSpPr>
                <a:spLocks noTextEdit="1"/>
              </xdr:cNvSpPr>
            </xdr:nvSpPr>
            <xdr:spPr>
              <a:xfrm>
                <a:off x="5826940" y="1236742"/>
                <a:ext cx="1033962" cy="876532"/>
              </a:xfrm>
              <a:prstGeom prst="rect">
                <a:avLst/>
              </a:prstGeom>
              <a:solidFill>
                <a:prstClr val="white"/>
              </a:solidFill>
              <a:ln w="1">
                <a:solidFill>
                  <a:prstClr val="green"/>
                </a:solidFill>
              </a:ln>
            </xdr:spPr>
            <xdr:txBody>
              <a:bodyPr vertOverflow="clip" horzOverflow="clip"/>
              <a:lstStyle/>
              <a:p>
                <a:r>
                  <a:rPr lang="es-AR"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mc:AlternateContent xmlns:mc="http://schemas.openxmlformats.org/markup-compatibility/2006" xmlns:sle15="http://schemas.microsoft.com/office/drawing/2012/slicer">
        <mc:Choice Requires="sle15">
          <xdr:graphicFrame macro="">
            <xdr:nvGraphicFramePr>
              <xdr:cNvPr id="8" name="Tipo de Acción 8">
                <a:extLst>
                  <a:ext uri="{FF2B5EF4-FFF2-40B4-BE49-F238E27FC236}">
                    <a16:creationId xmlns:a16="http://schemas.microsoft.com/office/drawing/2014/main" id="{10C3290A-4AD2-D85A-E5B5-78F2C44C284E}"/>
                  </a:ext>
                </a:extLst>
              </xdr:cNvPr>
              <xdr:cNvGraphicFramePr/>
            </xdr:nvGraphicFramePr>
            <xdr:xfrm>
              <a:off x="9010358" y="1244594"/>
              <a:ext cx="5010442" cy="868680"/>
            </xdr:xfrm>
            <a:graphic>
              <a:graphicData uri="http://schemas.microsoft.com/office/drawing/2010/slicer">
                <sle:slicer xmlns:sle="http://schemas.microsoft.com/office/drawing/2010/slicer" name="Tipo de Acción 8"/>
              </a:graphicData>
            </a:graphic>
          </xdr:graphicFrame>
        </mc:Choice>
        <mc:Fallback xmlns="">
          <xdr:sp macro="" textlink="">
            <xdr:nvSpPr>
              <xdr:cNvPr id="0" name=""/>
              <xdr:cNvSpPr>
                <a:spLocks noTextEdit="1"/>
              </xdr:cNvSpPr>
            </xdr:nvSpPr>
            <xdr:spPr>
              <a:xfrm>
                <a:off x="9010358" y="1244594"/>
                <a:ext cx="5010442" cy="868680"/>
              </a:xfrm>
              <a:prstGeom prst="rect">
                <a:avLst/>
              </a:prstGeom>
              <a:solidFill>
                <a:prstClr val="white"/>
              </a:solidFill>
              <a:ln w="1">
                <a:solidFill>
                  <a:prstClr val="green"/>
                </a:solidFill>
              </a:ln>
            </xdr:spPr>
            <xdr:txBody>
              <a:bodyPr vertOverflow="clip" horzOverflow="clip"/>
              <a:lstStyle/>
              <a:p>
                <a:r>
                  <a:rPr lang="es-AR"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xdr:grpSp>
    <xdr:clientData fLocksWithSheet="0"/>
  </xdr:twoCellAnchor>
</xdr:wsDr>
</file>

<file path=xl/drawings/drawing11.xml><?xml version="1.0" encoding="utf-8"?>
<xdr:wsDr xmlns:xdr="http://schemas.openxmlformats.org/drawingml/2006/spreadsheetDrawing" xmlns:a="http://schemas.openxmlformats.org/drawingml/2006/main">
  <xdr:twoCellAnchor>
    <xdr:from>
      <xdr:col>0</xdr:col>
      <xdr:colOff>134621</xdr:colOff>
      <xdr:row>4</xdr:row>
      <xdr:rowOff>131446</xdr:rowOff>
    </xdr:from>
    <xdr:to>
      <xdr:col>8</xdr:col>
      <xdr:colOff>4663440</xdr:colOff>
      <xdr:row>9</xdr:row>
      <xdr:rowOff>55874</xdr:rowOff>
    </xdr:to>
    <xdr:grpSp>
      <xdr:nvGrpSpPr>
        <xdr:cNvPr id="10" name="Grupo 9">
          <a:extLst>
            <a:ext uri="{FF2B5EF4-FFF2-40B4-BE49-F238E27FC236}">
              <a16:creationId xmlns:a16="http://schemas.microsoft.com/office/drawing/2014/main" id="{646869AC-4EBE-C9AC-7BBD-8FEB4568BEFF}"/>
            </a:ext>
          </a:extLst>
        </xdr:cNvPr>
        <xdr:cNvGrpSpPr/>
      </xdr:nvGrpSpPr>
      <xdr:grpSpPr>
        <a:xfrm>
          <a:off x="134621" y="1390863"/>
          <a:ext cx="14138486" cy="876928"/>
          <a:chOff x="134621" y="1388746"/>
          <a:chExt cx="13954759" cy="876928"/>
        </a:xfrm>
      </xdr:grpSpPr>
      <mc:AlternateContent xmlns:mc="http://schemas.openxmlformats.org/markup-compatibility/2006" xmlns:sle15="http://schemas.microsoft.com/office/drawing/2012/slicer">
        <mc:Choice Requires="sle15">
          <xdr:graphicFrame macro="">
            <xdr:nvGraphicFramePr>
              <xdr:cNvPr id="3" name="Respuesta 9">
                <a:extLst>
                  <a:ext uri="{FF2B5EF4-FFF2-40B4-BE49-F238E27FC236}">
                    <a16:creationId xmlns:a16="http://schemas.microsoft.com/office/drawing/2014/main" id="{63A7A1F0-0CCB-22EA-16F0-FB8D761E2266}"/>
                  </a:ext>
                </a:extLst>
              </xdr:cNvPr>
              <xdr:cNvGraphicFramePr/>
            </xdr:nvGraphicFramePr>
            <xdr:xfrm>
              <a:off x="4389749" y="1390651"/>
              <a:ext cx="1390649" cy="875023"/>
            </xdr:xfrm>
            <a:graphic>
              <a:graphicData uri="http://schemas.microsoft.com/office/drawing/2010/slicer">
                <sle:slicer xmlns:sle="http://schemas.microsoft.com/office/drawing/2010/slicer" name="Respuesta 9"/>
              </a:graphicData>
            </a:graphic>
          </xdr:graphicFrame>
        </mc:Choice>
        <mc:Fallback xmlns="">
          <xdr:sp macro="" textlink="">
            <xdr:nvSpPr>
              <xdr:cNvPr id="0" name=""/>
              <xdr:cNvSpPr>
                <a:spLocks noTextEdit="1"/>
              </xdr:cNvSpPr>
            </xdr:nvSpPr>
            <xdr:spPr>
              <a:xfrm>
                <a:off x="4389749" y="1390651"/>
                <a:ext cx="1390649" cy="875023"/>
              </a:xfrm>
              <a:prstGeom prst="rect">
                <a:avLst/>
              </a:prstGeom>
              <a:solidFill>
                <a:prstClr val="white"/>
              </a:solidFill>
              <a:ln w="1">
                <a:solidFill>
                  <a:prstClr val="green"/>
                </a:solidFill>
              </a:ln>
            </xdr:spPr>
            <xdr:txBody>
              <a:bodyPr vertOverflow="clip" horzOverflow="clip"/>
              <a:lstStyle/>
              <a:p>
                <a:r>
                  <a:rPr lang="es-AR"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mc:AlternateContent xmlns:mc="http://schemas.openxmlformats.org/markup-compatibility/2006" xmlns:sle15="http://schemas.microsoft.com/office/drawing/2012/slicer">
        <mc:Choice Requires="sle15">
          <xdr:graphicFrame macro="">
            <xdr:nvGraphicFramePr>
              <xdr:cNvPr id="4" name="Nivel de conformidad 9">
                <a:extLst>
                  <a:ext uri="{FF2B5EF4-FFF2-40B4-BE49-F238E27FC236}">
                    <a16:creationId xmlns:a16="http://schemas.microsoft.com/office/drawing/2014/main" id="{F0C5B314-0A05-855F-1E15-998EC688DFE1}"/>
                  </a:ext>
                </a:extLst>
              </xdr:cNvPr>
              <xdr:cNvGraphicFramePr/>
            </xdr:nvGraphicFramePr>
            <xdr:xfrm>
              <a:off x="6964680" y="1388746"/>
              <a:ext cx="2014857" cy="876928"/>
            </xdr:xfrm>
            <a:graphic>
              <a:graphicData uri="http://schemas.microsoft.com/office/drawing/2010/slicer">
                <sle:slicer xmlns:sle="http://schemas.microsoft.com/office/drawing/2010/slicer" name="Nivel de conformidad 9"/>
              </a:graphicData>
            </a:graphic>
          </xdr:graphicFrame>
        </mc:Choice>
        <mc:Fallback xmlns="">
          <xdr:sp macro="" textlink="">
            <xdr:nvSpPr>
              <xdr:cNvPr id="0" name=""/>
              <xdr:cNvSpPr>
                <a:spLocks noTextEdit="1"/>
              </xdr:cNvSpPr>
            </xdr:nvSpPr>
            <xdr:spPr>
              <a:xfrm>
                <a:off x="6964680" y="1388746"/>
                <a:ext cx="2014857" cy="876928"/>
              </a:xfrm>
              <a:prstGeom prst="rect">
                <a:avLst/>
              </a:prstGeom>
              <a:solidFill>
                <a:prstClr val="white"/>
              </a:solidFill>
              <a:ln w="1">
                <a:solidFill>
                  <a:prstClr val="green"/>
                </a:solidFill>
              </a:ln>
            </xdr:spPr>
            <xdr:txBody>
              <a:bodyPr vertOverflow="clip" horzOverflow="clip"/>
              <a:lstStyle/>
              <a:p>
                <a:r>
                  <a:rPr lang="es-AR"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mc:AlternateContent xmlns:mc="http://schemas.openxmlformats.org/markup-compatibility/2006" xmlns:sle15="http://schemas.microsoft.com/office/drawing/2012/slicer">
        <mc:Choice Requires="sle15">
          <xdr:graphicFrame macro="">
            <xdr:nvGraphicFramePr>
              <xdr:cNvPr id="5" name="Criterio 9">
                <a:extLst>
                  <a:ext uri="{FF2B5EF4-FFF2-40B4-BE49-F238E27FC236}">
                    <a16:creationId xmlns:a16="http://schemas.microsoft.com/office/drawing/2014/main" id="{CBC47F6A-DC93-4BBE-1836-1D5CD9FB0BC0}"/>
                  </a:ext>
                </a:extLst>
              </xdr:cNvPr>
              <xdr:cNvGraphicFramePr/>
            </xdr:nvGraphicFramePr>
            <xdr:xfrm>
              <a:off x="134621" y="1392556"/>
              <a:ext cx="2905759" cy="873118"/>
            </xdr:xfrm>
            <a:graphic>
              <a:graphicData uri="http://schemas.microsoft.com/office/drawing/2010/slicer">
                <sle:slicer xmlns:sle="http://schemas.microsoft.com/office/drawing/2010/slicer" name="Criterio 9"/>
              </a:graphicData>
            </a:graphic>
          </xdr:graphicFrame>
        </mc:Choice>
        <mc:Fallback xmlns="">
          <xdr:sp macro="" textlink="">
            <xdr:nvSpPr>
              <xdr:cNvPr id="0" name=""/>
              <xdr:cNvSpPr>
                <a:spLocks noTextEdit="1"/>
              </xdr:cNvSpPr>
            </xdr:nvSpPr>
            <xdr:spPr>
              <a:xfrm>
                <a:off x="134621" y="1392556"/>
                <a:ext cx="2905759" cy="873118"/>
              </a:xfrm>
              <a:prstGeom prst="rect">
                <a:avLst/>
              </a:prstGeom>
              <a:solidFill>
                <a:prstClr val="white"/>
              </a:solidFill>
              <a:ln w="1">
                <a:solidFill>
                  <a:prstClr val="green"/>
                </a:solidFill>
              </a:ln>
            </xdr:spPr>
            <xdr:txBody>
              <a:bodyPr vertOverflow="clip" horzOverflow="clip"/>
              <a:lstStyle/>
              <a:p>
                <a:r>
                  <a:rPr lang="es-AR"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mc:AlternateContent xmlns:mc="http://schemas.openxmlformats.org/markup-compatibility/2006" xmlns:sle15="http://schemas.microsoft.com/office/drawing/2012/slicer">
        <mc:Choice Requires="sle15">
          <xdr:graphicFrame macro="">
            <xdr:nvGraphicFramePr>
              <xdr:cNvPr id="6" name="PMC 10">
                <a:extLst>
                  <a:ext uri="{FF2B5EF4-FFF2-40B4-BE49-F238E27FC236}">
                    <a16:creationId xmlns:a16="http://schemas.microsoft.com/office/drawing/2014/main" id="{F99B7D29-587C-064A-CDE0-261F31D389C0}"/>
                  </a:ext>
                </a:extLst>
              </xdr:cNvPr>
              <xdr:cNvGraphicFramePr/>
            </xdr:nvGraphicFramePr>
            <xdr:xfrm>
              <a:off x="3115035" y="1388746"/>
              <a:ext cx="1200059" cy="876928"/>
            </xdr:xfrm>
            <a:graphic>
              <a:graphicData uri="http://schemas.microsoft.com/office/drawing/2010/slicer">
                <sle:slicer xmlns:sle="http://schemas.microsoft.com/office/drawing/2010/slicer" name="PMC 10"/>
              </a:graphicData>
            </a:graphic>
          </xdr:graphicFrame>
        </mc:Choice>
        <mc:Fallback xmlns="">
          <xdr:sp macro="" textlink="">
            <xdr:nvSpPr>
              <xdr:cNvPr id="0" name=""/>
              <xdr:cNvSpPr>
                <a:spLocks noTextEdit="1"/>
              </xdr:cNvSpPr>
            </xdr:nvSpPr>
            <xdr:spPr>
              <a:xfrm>
                <a:off x="3115035" y="1388746"/>
                <a:ext cx="1200059" cy="876928"/>
              </a:xfrm>
              <a:prstGeom prst="rect">
                <a:avLst/>
              </a:prstGeom>
              <a:solidFill>
                <a:prstClr val="white"/>
              </a:solidFill>
              <a:ln w="1">
                <a:solidFill>
                  <a:prstClr val="green"/>
                </a:solidFill>
              </a:ln>
            </xdr:spPr>
            <xdr:txBody>
              <a:bodyPr vertOverflow="clip" horzOverflow="clip"/>
              <a:lstStyle/>
              <a:p>
                <a:r>
                  <a:rPr lang="es-AR"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mc:AlternateContent xmlns:mc="http://schemas.openxmlformats.org/markup-compatibility/2006" xmlns:sle15="http://schemas.microsoft.com/office/drawing/2012/slicer">
        <mc:Choice Requires="sle15">
          <xdr:graphicFrame macro="">
            <xdr:nvGraphicFramePr>
              <xdr:cNvPr id="7" name="CRB 9">
                <a:extLst>
                  <a:ext uri="{FF2B5EF4-FFF2-40B4-BE49-F238E27FC236}">
                    <a16:creationId xmlns:a16="http://schemas.microsoft.com/office/drawing/2014/main" id="{2282F3CC-8929-3646-6FB2-C990799F991D}"/>
                  </a:ext>
                </a:extLst>
              </xdr:cNvPr>
              <xdr:cNvGraphicFramePr/>
            </xdr:nvGraphicFramePr>
            <xdr:xfrm>
              <a:off x="5855053" y="1389142"/>
              <a:ext cx="1039068" cy="876532"/>
            </xdr:xfrm>
            <a:graphic>
              <a:graphicData uri="http://schemas.microsoft.com/office/drawing/2010/slicer">
                <sle:slicer xmlns:sle="http://schemas.microsoft.com/office/drawing/2010/slicer" name="CRB 9"/>
              </a:graphicData>
            </a:graphic>
          </xdr:graphicFrame>
        </mc:Choice>
        <mc:Fallback xmlns="">
          <xdr:sp macro="" textlink="">
            <xdr:nvSpPr>
              <xdr:cNvPr id="0" name=""/>
              <xdr:cNvSpPr>
                <a:spLocks noTextEdit="1"/>
              </xdr:cNvSpPr>
            </xdr:nvSpPr>
            <xdr:spPr>
              <a:xfrm>
                <a:off x="5855053" y="1389142"/>
                <a:ext cx="1039068" cy="876532"/>
              </a:xfrm>
              <a:prstGeom prst="rect">
                <a:avLst/>
              </a:prstGeom>
              <a:solidFill>
                <a:prstClr val="white"/>
              </a:solidFill>
              <a:ln w="1">
                <a:solidFill>
                  <a:prstClr val="green"/>
                </a:solidFill>
              </a:ln>
            </xdr:spPr>
            <xdr:txBody>
              <a:bodyPr vertOverflow="clip" horzOverflow="clip"/>
              <a:lstStyle/>
              <a:p>
                <a:r>
                  <a:rPr lang="es-AR"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mc:AlternateContent xmlns:mc="http://schemas.openxmlformats.org/markup-compatibility/2006" xmlns:sle15="http://schemas.microsoft.com/office/drawing/2012/slicer">
        <mc:Choice Requires="sle15">
          <xdr:graphicFrame macro="">
            <xdr:nvGraphicFramePr>
              <xdr:cNvPr id="8" name="Tipo de Acción 9">
                <a:extLst>
                  <a:ext uri="{FF2B5EF4-FFF2-40B4-BE49-F238E27FC236}">
                    <a16:creationId xmlns:a16="http://schemas.microsoft.com/office/drawing/2014/main" id="{10A4DF92-89F7-7990-2D87-9DEF150135DE}"/>
                  </a:ext>
                </a:extLst>
              </xdr:cNvPr>
              <xdr:cNvGraphicFramePr/>
            </xdr:nvGraphicFramePr>
            <xdr:xfrm>
              <a:off x="9054193" y="1396994"/>
              <a:ext cx="5035187" cy="868680"/>
            </xdr:xfrm>
            <a:graphic>
              <a:graphicData uri="http://schemas.microsoft.com/office/drawing/2010/slicer">
                <sle:slicer xmlns:sle="http://schemas.microsoft.com/office/drawing/2010/slicer" name="Tipo de Acción 9"/>
              </a:graphicData>
            </a:graphic>
          </xdr:graphicFrame>
        </mc:Choice>
        <mc:Fallback xmlns="">
          <xdr:sp macro="" textlink="">
            <xdr:nvSpPr>
              <xdr:cNvPr id="0" name=""/>
              <xdr:cNvSpPr>
                <a:spLocks noTextEdit="1"/>
              </xdr:cNvSpPr>
            </xdr:nvSpPr>
            <xdr:spPr>
              <a:xfrm>
                <a:off x="9054193" y="1396994"/>
                <a:ext cx="5035187" cy="868680"/>
              </a:xfrm>
              <a:prstGeom prst="rect">
                <a:avLst/>
              </a:prstGeom>
              <a:solidFill>
                <a:prstClr val="white"/>
              </a:solidFill>
              <a:ln w="1">
                <a:solidFill>
                  <a:prstClr val="green"/>
                </a:solidFill>
              </a:ln>
            </xdr:spPr>
            <xdr:txBody>
              <a:bodyPr vertOverflow="clip" horzOverflow="clip"/>
              <a:lstStyle/>
              <a:p>
                <a:r>
                  <a:rPr lang="es-AR"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xdr:grpSp>
    <xdr:clientData fLocksWithSheet="0"/>
  </xdr:twoCellAnchor>
</xdr:wsDr>
</file>

<file path=xl/drawings/drawing12.xml><?xml version="1.0" encoding="utf-8"?>
<xdr:wsDr xmlns:xdr="http://schemas.openxmlformats.org/drawingml/2006/spreadsheetDrawing" xmlns:a="http://schemas.openxmlformats.org/drawingml/2006/main">
  <xdr:twoCellAnchor>
    <xdr:from>
      <xdr:col>0</xdr:col>
      <xdr:colOff>152400</xdr:colOff>
      <xdr:row>4</xdr:row>
      <xdr:rowOff>129974</xdr:rowOff>
    </xdr:from>
    <xdr:to>
      <xdr:col>7</xdr:col>
      <xdr:colOff>1211848</xdr:colOff>
      <xdr:row>9</xdr:row>
      <xdr:rowOff>55874</xdr:rowOff>
    </xdr:to>
    <xdr:grpSp>
      <xdr:nvGrpSpPr>
        <xdr:cNvPr id="5" name="Grupo 4">
          <a:extLst>
            <a:ext uri="{FF2B5EF4-FFF2-40B4-BE49-F238E27FC236}">
              <a16:creationId xmlns:a16="http://schemas.microsoft.com/office/drawing/2014/main" id="{50021E77-B442-47D0-8497-E7AB5C2C82BC}"/>
            </a:ext>
          </a:extLst>
        </xdr:cNvPr>
        <xdr:cNvGrpSpPr/>
      </xdr:nvGrpSpPr>
      <xdr:grpSpPr>
        <a:xfrm>
          <a:off x="152400" y="701474"/>
          <a:ext cx="13746748" cy="878400"/>
          <a:chOff x="152400" y="693854"/>
          <a:chExt cx="13495288" cy="878400"/>
        </a:xfrm>
      </xdr:grpSpPr>
      <mc:AlternateContent xmlns:mc="http://schemas.openxmlformats.org/markup-compatibility/2006" xmlns:sle15="http://schemas.microsoft.com/office/drawing/2012/slicer">
        <mc:Choice Requires="sle15">
          <xdr:graphicFrame macro="">
            <xdr:nvGraphicFramePr>
              <xdr:cNvPr id="4" name="Nivel de conformidad 10">
                <a:extLst>
                  <a:ext uri="{FF2B5EF4-FFF2-40B4-BE49-F238E27FC236}">
                    <a16:creationId xmlns:a16="http://schemas.microsoft.com/office/drawing/2014/main" id="{97245374-B116-FF02-B92C-E488BECAF907}"/>
                  </a:ext>
                </a:extLst>
              </xdr:cNvPr>
              <xdr:cNvGraphicFramePr/>
            </xdr:nvGraphicFramePr>
            <xdr:xfrm>
              <a:off x="11335549" y="695326"/>
              <a:ext cx="2312139" cy="876928"/>
            </xdr:xfrm>
            <a:graphic>
              <a:graphicData uri="http://schemas.microsoft.com/office/drawing/2010/slicer">
                <sle:slicer xmlns:sle="http://schemas.microsoft.com/office/drawing/2010/slicer" name="Nivel de conformidad 10"/>
              </a:graphicData>
            </a:graphic>
          </xdr:graphicFrame>
        </mc:Choice>
        <mc:Fallback xmlns="">
          <xdr:sp macro="" textlink="">
            <xdr:nvSpPr>
              <xdr:cNvPr id="0" name=""/>
              <xdr:cNvSpPr>
                <a:spLocks noTextEdit="1"/>
              </xdr:cNvSpPr>
            </xdr:nvSpPr>
            <xdr:spPr>
              <a:xfrm>
                <a:off x="11335549" y="695326"/>
                <a:ext cx="2312139" cy="876928"/>
              </a:xfrm>
              <a:prstGeom prst="rect">
                <a:avLst/>
              </a:prstGeom>
              <a:solidFill>
                <a:prstClr val="white"/>
              </a:solidFill>
              <a:ln w="1">
                <a:solidFill>
                  <a:prstClr val="green"/>
                </a:solidFill>
              </a:ln>
            </xdr:spPr>
            <xdr:txBody>
              <a:bodyPr vertOverflow="clip" horzOverflow="clip"/>
              <a:lstStyle/>
              <a:p>
                <a:r>
                  <a:rPr lang="es-AR"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mc:AlternateContent xmlns:mc="http://schemas.openxmlformats.org/markup-compatibility/2006" xmlns:sle15="http://schemas.microsoft.com/office/drawing/2012/slicer">
        <mc:Choice Requires="sle15">
          <xdr:graphicFrame macro="">
            <xdr:nvGraphicFramePr>
              <xdr:cNvPr id="3" name="Respuesta 10">
                <a:extLst>
                  <a:ext uri="{FF2B5EF4-FFF2-40B4-BE49-F238E27FC236}">
                    <a16:creationId xmlns:a16="http://schemas.microsoft.com/office/drawing/2014/main" id="{D54C3250-88EC-EA85-BF5F-FE183A6A07DE}"/>
                  </a:ext>
                </a:extLst>
              </xdr:cNvPr>
              <xdr:cNvGraphicFramePr/>
            </xdr:nvGraphicFramePr>
            <xdr:xfrm>
              <a:off x="6944270" y="697231"/>
              <a:ext cx="1525498" cy="875023"/>
            </xdr:xfrm>
            <a:graphic>
              <a:graphicData uri="http://schemas.microsoft.com/office/drawing/2010/slicer">
                <sle:slicer xmlns:sle="http://schemas.microsoft.com/office/drawing/2010/slicer" name="Respuesta 10"/>
              </a:graphicData>
            </a:graphic>
          </xdr:graphicFrame>
        </mc:Choice>
        <mc:Fallback xmlns="">
          <xdr:sp macro="" textlink="">
            <xdr:nvSpPr>
              <xdr:cNvPr id="0" name=""/>
              <xdr:cNvSpPr>
                <a:spLocks noTextEdit="1"/>
              </xdr:cNvSpPr>
            </xdr:nvSpPr>
            <xdr:spPr>
              <a:xfrm>
                <a:off x="6944270" y="697231"/>
                <a:ext cx="1525498" cy="875023"/>
              </a:xfrm>
              <a:prstGeom prst="rect">
                <a:avLst/>
              </a:prstGeom>
              <a:solidFill>
                <a:prstClr val="white"/>
              </a:solidFill>
              <a:ln w="1">
                <a:solidFill>
                  <a:prstClr val="green"/>
                </a:solidFill>
              </a:ln>
            </xdr:spPr>
            <xdr:txBody>
              <a:bodyPr vertOverflow="clip" horzOverflow="clip"/>
              <a:lstStyle/>
              <a:p>
                <a:r>
                  <a:rPr lang="es-AR"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mc:AlternateContent xmlns:mc="http://schemas.openxmlformats.org/markup-compatibility/2006" xmlns:sle15="http://schemas.microsoft.com/office/drawing/2012/slicer">
        <mc:Choice Requires="sle15">
          <xdr:graphicFrame macro="">
            <xdr:nvGraphicFramePr>
              <xdr:cNvPr id="6" name="PMC 11">
                <a:extLst>
                  <a:ext uri="{FF2B5EF4-FFF2-40B4-BE49-F238E27FC236}">
                    <a16:creationId xmlns:a16="http://schemas.microsoft.com/office/drawing/2014/main" id="{AAE14BE2-873D-EA68-A724-EB8C563825E5}"/>
                  </a:ext>
                </a:extLst>
              </xdr:cNvPr>
              <xdr:cNvGraphicFramePr/>
            </xdr:nvGraphicFramePr>
            <xdr:xfrm>
              <a:off x="5229414" y="695326"/>
              <a:ext cx="1316426" cy="876928"/>
            </xdr:xfrm>
            <a:graphic>
              <a:graphicData uri="http://schemas.microsoft.com/office/drawing/2010/slicer">
                <sle:slicer xmlns:sle="http://schemas.microsoft.com/office/drawing/2010/slicer" name="PMC 11"/>
              </a:graphicData>
            </a:graphic>
          </xdr:graphicFrame>
        </mc:Choice>
        <mc:Fallback xmlns="">
          <xdr:sp macro="" textlink="">
            <xdr:nvSpPr>
              <xdr:cNvPr id="0" name=""/>
              <xdr:cNvSpPr>
                <a:spLocks noTextEdit="1"/>
              </xdr:cNvSpPr>
            </xdr:nvSpPr>
            <xdr:spPr>
              <a:xfrm>
                <a:off x="5229414" y="695326"/>
                <a:ext cx="1316426" cy="876928"/>
              </a:xfrm>
              <a:prstGeom prst="rect">
                <a:avLst/>
              </a:prstGeom>
              <a:solidFill>
                <a:prstClr val="white"/>
              </a:solidFill>
              <a:ln w="1">
                <a:solidFill>
                  <a:prstClr val="green"/>
                </a:solidFill>
              </a:ln>
            </xdr:spPr>
            <xdr:txBody>
              <a:bodyPr vertOverflow="clip" horzOverflow="clip"/>
              <a:lstStyle/>
              <a:p>
                <a:r>
                  <a:rPr lang="es-AR"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mc:AlternateContent xmlns:mc="http://schemas.openxmlformats.org/markup-compatibility/2006" xmlns:sle15="http://schemas.microsoft.com/office/drawing/2012/slicer">
        <mc:Choice Requires="sle15">
          <xdr:graphicFrame macro="">
            <xdr:nvGraphicFramePr>
              <xdr:cNvPr id="7" name="CRB 10">
                <a:extLst>
                  <a:ext uri="{FF2B5EF4-FFF2-40B4-BE49-F238E27FC236}">
                    <a16:creationId xmlns:a16="http://schemas.microsoft.com/office/drawing/2014/main" id="{DA1F4CC7-6ED8-B196-7852-8803035087EF}"/>
                  </a:ext>
                </a:extLst>
              </xdr:cNvPr>
              <xdr:cNvGraphicFramePr/>
            </xdr:nvGraphicFramePr>
            <xdr:xfrm>
              <a:off x="8868197" y="695722"/>
              <a:ext cx="1771122" cy="876532"/>
            </xdr:xfrm>
            <a:graphic>
              <a:graphicData uri="http://schemas.microsoft.com/office/drawing/2010/slicer">
                <sle:slicer xmlns:sle="http://schemas.microsoft.com/office/drawing/2010/slicer" name="CRB 10"/>
              </a:graphicData>
            </a:graphic>
          </xdr:graphicFrame>
        </mc:Choice>
        <mc:Fallback xmlns="">
          <xdr:sp macro="" textlink="">
            <xdr:nvSpPr>
              <xdr:cNvPr id="0" name=""/>
              <xdr:cNvSpPr>
                <a:spLocks noTextEdit="1"/>
              </xdr:cNvSpPr>
            </xdr:nvSpPr>
            <xdr:spPr>
              <a:xfrm>
                <a:off x="8868197" y="695722"/>
                <a:ext cx="1771122" cy="876532"/>
              </a:xfrm>
              <a:prstGeom prst="rect">
                <a:avLst/>
              </a:prstGeom>
              <a:solidFill>
                <a:prstClr val="white"/>
              </a:solidFill>
              <a:ln w="1">
                <a:solidFill>
                  <a:prstClr val="green"/>
                </a:solidFill>
              </a:ln>
            </xdr:spPr>
            <xdr:txBody>
              <a:bodyPr vertOverflow="clip" horzOverflow="clip"/>
              <a:lstStyle/>
              <a:p>
                <a:r>
                  <a:rPr lang="es-AR"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mc:AlternateContent xmlns:mc="http://schemas.openxmlformats.org/markup-compatibility/2006" xmlns:sle15="http://schemas.microsoft.com/office/drawing/2012/slicer">
        <mc:Choice Requires="sle15">
          <xdr:graphicFrame macro="">
            <xdr:nvGraphicFramePr>
              <xdr:cNvPr id="10" name="Principio">
                <a:extLst>
                  <a:ext uri="{FF2B5EF4-FFF2-40B4-BE49-F238E27FC236}">
                    <a16:creationId xmlns:a16="http://schemas.microsoft.com/office/drawing/2014/main" id="{DEC91104-0A90-4969-8C4B-0D4DA25BD81B}"/>
                  </a:ext>
                </a:extLst>
              </xdr:cNvPr>
              <xdr:cNvGraphicFramePr/>
            </xdr:nvGraphicFramePr>
            <xdr:xfrm>
              <a:off x="152400" y="693854"/>
              <a:ext cx="4678584" cy="878400"/>
            </xdr:xfrm>
            <a:graphic>
              <a:graphicData uri="http://schemas.microsoft.com/office/drawing/2010/slicer">
                <sle:slicer xmlns:sle="http://schemas.microsoft.com/office/drawing/2010/slicer" name="Principio"/>
              </a:graphicData>
            </a:graphic>
          </xdr:graphicFrame>
        </mc:Choice>
        <mc:Fallback xmlns="">
          <xdr:sp macro="" textlink="">
            <xdr:nvSpPr>
              <xdr:cNvPr id="0" name=""/>
              <xdr:cNvSpPr>
                <a:spLocks noTextEdit="1"/>
              </xdr:cNvSpPr>
            </xdr:nvSpPr>
            <xdr:spPr>
              <a:xfrm>
                <a:off x="152400" y="693854"/>
                <a:ext cx="4678584" cy="878400"/>
              </a:xfrm>
              <a:prstGeom prst="rect">
                <a:avLst/>
              </a:prstGeom>
              <a:solidFill>
                <a:prstClr val="white"/>
              </a:solidFill>
              <a:ln w="1">
                <a:solidFill>
                  <a:prstClr val="green"/>
                </a:solidFill>
              </a:ln>
            </xdr:spPr>
            <xdr:txBody>
              <a:bodyPr vertOverflow="clip" horzOverflow="clip"/>
              <a:lstStyle/>
              <a:p>
                <a:r>
                  <a:rPr lang="es-AR"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xdr:grpSp>
    <xdr:clientData fLocksWithSheet="0"/>
  </xdr:twoCellAnchor>
</xdr:wsDr>
</file>

<file path=xl/drawings/drawing13.xml><?xml version="1.0" encoding="utf-8"?>
<xdr:wsDr xmlns:xdr="http://schemas.openxmlformats.org/drawingml/2006/spreadsheetDrawing" xmlns:a="http://schemas.openxmlformats.org/drawingml/2006/main">
  <xdr:twoCellAnchor>
    <xdr:from>
      <xdr:col>0</xdr:col>
      <xdr:colOff>76200</xdr:colOff>
      <xdr:row>4</xdr:row>
      <xdr:rowOff>160726</xdr:rowOff>
    </xdr:from>
    <xdr:to>
      <xdr:col>9</xdr:col>
      <xdr:colOff>4030979</xdr:colOff>
      <xdr:row>9</xdr:row>
      <xdr:rowOff>86626</xdr:rowOff>
    </xdr:to>
    <xdr:grpSp>
      <xdr:nvGrpSpPr>
        <xdr:cNvPr id="8" name="Grupo 7">
          <a:extLst>
            <a:ext uri="{FF2B5EF4-FFF2-40B4-BE49-F238E27FC236}">
              <a16:creationId xmlns:a16="http://schemas.microsoft.com/office/drawing/2014/main" id="{D6ABE4C0-94AB-9FF6-3C46-65C283F9EAFB}"/>
            </a:ext>
          </a:extLst>
        </xdr:cNvPr>
        <xdr:cNvGrpSpPr/>
      </xdr:nvGrpSpPr>
      <xdr:grpSpPr>
        <a:xfrm>
          <a:off x="76200" y="723155"/>
          <a:ext cx="14232708" cy="878400"/>
          <a:chOff x="76200" y="724606"/>
          <a:chExt cx="14036039" cy="878400"/>
        </a:xfrm>
      </xdr:grpSpPr>
      <mc:AlternateContent xmlns:mc="http://schemas.openxmlformats.org/markup-compatibility/2006" xmlns:sle15="http://schemas.microsoft.com/office/drawing/2012/slicer">
        <mc:Choice Requires="sle15">
          <xdr:graphicFrame macro="">
            <xdr:nvGraphicFramePr>
              <xdr:cNvPr id="2" name="Respuesta 11">
                <a:extLst>
                  <a:ext uri="{FF2B5EF4-FFF2-40B4-BE49-F238E27FC236}">
                    <a16:creationId xmlns:a16="http://schemas.microsoft.com/office/drawing/2014/main" id="{4053C999-37AB-44EE-BE31-11A2CC096064}"/>
                  </a:ext>
                </a:extLst>
              </xdr:cNvPr>
              <xdr:cNvGraphicFramePr/>
            </xdr:nvGraphicFramePr>
            <xdr:xfrm>
              <a:off x="4808247" y="726295"/>
              <a:ext cx="1481966" cy="875023"/>
            </xdr:xfrm>
            <a:graphic>
              <a:graphicData uri="http://schemas.microsoft.com/office/drawing/2010/slicer">
                <sle:slicer xmlns:sle="http://schemas.microsoft.com/office/drawing/2010/slicer" name="Respuesta 11"/>
              </a:graphicData>
            </a:graphic>
          </xdr:graphicFrame>
        </mc:Choice>
        <mc:Fallback xmlns="">
          <xdr:sp macro="" textlink="">
            <xdr:nvSpPr>
              <xdr:cNvPr id="0" name=""/>
              <xdr:cNvSpPr>
                <a:spLocks noTextEdit="1"/>
              </xdr:cNvSpPr>
            </xdr:nvSpPr>
            <xdr:spPr>
              <a:xfrm>
                <a:off x="4808247" y="726295"/>
                <a:ext cx="1481966" cy="875023"/>
              </a:xfrm>
              <a:prstGeom prst="rect">
                <a:avLst/>
              </a:prstGeom>
              <a:solidFill>
                <a:prstClr val="white"/>
              </a:solidFill>
              <a:ln w="1">
                <a:solidFill>
                  <a:prstClr val="green"/>
                </a:solidFill>
              </a:ln>
            </xdr:spPr>
            <xdr:txBody>
              <a:bodyPr vertOverflow="clip" horzOverflow="clip"/>
              <a:lstStyle/>
              <a:p>
                <a:r>
                  <a:rPr lang="es-AR"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mc:AlternateContent xmlns:mc="http://schemas.openxmlformats.org/markup-compatibility/2006" xmlns:sle15="http://schemas.microsoft.com/office/drawing/2012/slicer">
        <mc:Choice Requires="sle15">
          <xdr:graphicFrame macro="">
            <xdr:nvGraphicFramePr>
              <xdr:cNvPr id="3" name="Nivel de conformidad 11">
                <a:extLst>
                  <a:ext uri="{FF2B5EF4-FFF2-40B4-BE49-F238E27FC236}">
                    <a16:creationId xmlns:a16="http://schemas.microsoft.com/office/drawing/2014/main" id="{21E4198F-6A2F-4709-A162-203A230A273E}"/>
                  </a:ext>
                </a:extLst>
              </xdr:cNvPr>
              <xdr:cNvGraphicFramePr/>
            </xdr:nvGraphicFramePr>
            <xdr:xfrm>
              <a:off x="7666047" y="725342"/>
              <a:ext cx="2142788" cy="876928"/>
            </xdr:xfrm>
            <a:graphic>
              <a:graphicData uri="http://schemas.microsoft.com/office/drawing/2010/slicer">
                <sle:slicer xmlns:sle="http://schemas.microsoft.com/office/drawing/2010/slicer" name="Nivel de conformidad 11"/>
              </a:graphicData>
            </a:graphic>
          </xdr:graphicFrame>
        </mc:Choice>
        <mc:Fallback xmlns="">
          <xdr:sp macro="" textlink="">
            <xdr:nvSpPr>
              <xdr:cNvPr id="0" name=""/>
              <xdr:cNvSpPr>
                <a:spLocks noTextEdit="1"/>
              </xdr:cNvSpPr>
            </xdr:nvSpPr>
            <xdr:spPr>
              <a:xfrm>
                <a:off x="7666047" y="725342"/>
                <a:ext cx="2142788" cy="876928"/>
              </a:xfrm>
              <a:prstGeom prst="rect">
                <a:avLst/>
              </a:prstGeom>
              <a:solidFill>
                <a:prstClr val="white"/>
              </a:solidFill>
              <a:ln w="1">
                <a:solidFill>
                  <a:prstClr val="green"/>
                </a:solidFill>
              </a:ln>
            </xdr:spPr>
            <xdr:txBody>
              <a:bodyPr vertOverflow="clip" horzOverflow="clip"/>
              <a:lstStyle/>
              <a:p>
                <a:r>
                  <a:rPr lang="es-AR"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mc:AlternateContent xmlns:mc="http://schemas.openxmlformats.org/markup-compatibility/2006" xmlns:sle15="http://schemas.microsoft.com/office/drawing/2012/slicer">
        <mc:Choice Requires="sle15">
          <xdr:graphicFrame macro="">
            <xdr:nvGraphicFramePr>
              <xdr:cNvPr id="4" name="PMC 12">
                <a:extLst>
                  <a:ext uri="{FF2B5EF4-FFF2-40B4-BE49-F238E27FC236}">
                    <a16:creationId xmlns:a16="http://schemas.microsoft.com/office/drawing/2014/main" id="{FAFDF980-E028-4132-A882-46E88B4A2D99}"/>
                  </a:ext>
                </a:extLst>
              </xdr:cNvPr>
              <xdr:cNvGraphicFramePr/>
            </xdr:nvGraphicFramePr>
            <xdr:xfrm>
              <a:off x="3444663" y="725342"/>
              <a:ext cx="1280004" cy="876928"/>
            </xdr:xfrm>
            <a:graphic>
              <a:graphicData uri="http://schemas.microsoft.com/office/drawing/2010/slicer">
                <sle:slicer xmlns:sle="http://schemas.microsoft.com/office/drawing/2010/slicer" name="PMC 12"/>
              </a:graphicData>
            </a:graphic>
          </xdr:graphicFrame>
        </mc:Choice>
        <mc:Fallback xmlns="">
          <xdr:sp macro="" textlink="">
            <xdr:nvSpPr>
              <xdr:cNvPr id="0" name=""/>
              <xdr:cNvSpPr>
                <a:spLocks noTextEdit="1"/>
              </xdr:cNvSpPr>
            </xdr:nvSpPr>
            <xdr:spPr>
              <a:xfrm>
                <a:off x="3444663" y="725342"/>
                <a:ext cx="1280004" cy="876928"/>
              </a:xfrm>
              <a:prstGeom prst="rect">
                <a:avLst/>
              </a:prstGeom>
              <a:solidFill>
                <a:prstClr val="white"/>
              </a:solidFill>
              <a:ln w="1">
                <a:solidFill>
                  <a:prstClr val="green"/>
                </a:solidFill>
              </a:ln>
            </xdr:spPr>
            <xdr:txBody>
              <a:bodyPr vertOverflow="clip" horzOverflow="clip"/>
              <a:lstStyle/>
              <a:p>
                <a:r>
                  <a:rPr lang="es-AR"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mc:AlternateContent xmlns:mc="http://schemas.openxmlformats.org/markup-compatibility/2006" xmlns:sle15="http://schemas.microsoft.com/office/drawing/2012/slicer">
        <mc:Choice Requires="sle15">
          <xdr:graphicFrame macro="">
            <xdr:nvGraphicFramePr>
              <xdr:cNvPr id="5" name="CRB 11">
                <a:extLst>
                  <a:ext uri="{FF2B5EF4-FFF2-40B4-BE49-F238E27FC236}">
                    <a16:creationId xmlns:a16="http://schemas.microsoft.com/office/drawing/2014/main" id="{7946C8B2-7AAD-4890-BDC4-1866A91AC4E1}"/>
                  </a:ext>
                </a:extLst>
              </xdr:cNvPr>
              <xdr:cNvGraphicFramePr/>
            </xdr:nvGraphicFramePr>
            <xdr:xfrm>
              <a:off x="6373793" y="725540"/>
              <a:ext cx="1205361" cy="876532"/>
            </xdr:xfrm>
            <a:graphic>
              <a:graphicData uri="http://schemas.microsoft.com/office/drawing/2010/slicer">
                <sle:slicer xmlns:sle="http://schemas.microsoft.com/office/drawing/2010/slicer" name="CRB 11"/>
              </a:graphicData>
            </a:graphic>
          </xdr:graphicFrame>
        </mc:Choice>
        <mc:Fallback xmlns="">
          <xdr:sp macro="" textlink="">
            <xdr:nvSpPr>
              <xdr:cNvPr id="0" name=""/>
              <xdr:cNvSpPr>
                <a:spLocks noTextEdit="1"/>
              </xdr:cNvSpPr>
            </xdr:nvSpPr>
            <xdr:spPr>
              <a:xfrm>
                <a:off x="6373793" y="725540"/>
                <a:ext cx="1205361" cy="876532"/>
              </a:xfrm>
              <a:prstGeom prst="rect">
                <a:avLst/>
              </a:prstGeom>
              <a:solidFill>
                <a:prstClr val="white"/>
              </a:solidFill>
              <a:ln w="1">
                <a:solidFill>
                  <a:prstClr val="green"/>
                </a:solidFill>
              </a:ln>
            </xdr:spPr>
            <xdr:txBody>
              <a:bodyPr vertOverflow="clip" horzOverflow="clip"/>
              <a:lstStyle/>
              <a:p>
                <a:r>
                  <a:rPr lang="es-AR"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mc:AlternateContent xmlns:mc="http://schemas.openxmlformats.org/markup-compatibility/2006" xmlns:sle15="http://schemas.microsoft.com/office/drawing/2012/slicer">
        <mc:Choice Requires="sle15">
          <xdr:graphicFrame macro="">
            <xdr:nvGraphicFramePr>
              <xdr:cNvPr id="6" name="Tipo de Acción 11">
                <a:extLst>
                  <a:ext uri="{FF2B5EF4-FFF2-40B4-BE49-F238E27FC236}">
                    <a16:creationId xmlns:a16="http://schemas.microsoft.com/office/drawing/2014/main" id="{E565F233-AECC-4AB1-BF70-A04B684F3966}"/>
                  </a:ext>
                </a:extLst>
              </xdr:cNvPr>
              <xdr:cNvGraphicFramePr/>
            </xdr:nvGraphicFramePr>
            <xdr:xfrm>
              <a:off x="9892416" y="729466"/>
              <a:ext cx="4219823" cy="868680"/>
            </xdr:xfrm>
            <a:graphic>
              <a:graphicData uri="http://schemas.microsoft.com/office/drawing/2010/slicer">
                <sle:slicer xmlns:sle="http://schemas.microsoft.com/office/drawing/2010/slicer" name="Tipo de Acción 11"/>
              </a:graphicData>
            </a:graphic>
          </xdr:graphicFrame>
        </mc:Choice>
        <mc:Fallback xmlns="">
          <xdr:sp macro="" textlink="">
            <xdr:nvSpPr>
              <xdr:cNvPr id="0" name=""/>
              <xdr:cNvSpPr>
                <a:spLocks noTextEdit="1"/>
              </xdr:cNvSpPr>
            </xdr:nvSpPr>
            <xdr:spPr>
              <a:xfrm>
                <a:off x="9892416" y="729466"/>
                <a:ext cx="4219823" cy="868680"/>
              </a:xfrm>
              <a:prstGeom prst="rect">
                <a:avLst/>
              </a:prstGeom>
              <a:solidFill>
                <a:prstClr val="white"/>
              </a:solidFill>
              <a:ln w="1">
                <a:solidFill>
                  <a:prstClr val="green"/>
                </a:solidFill>
              </a:ln>
            </xdr:spPr>
            <xdr:txBody>
              <a:bodyPr vertOverflow="clip" horzOverflow="clip"/>
              <a:lstStyle/>
              <a:p>
                <a:r>
                  <a:rPr lang="es-AR"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mc:AlternateContent xmlns:mc="http://schemas.openxmlformats.org/markup-compatibility/2006" xmlns:sle15="http://schemas.microsoft.com/office/drawing/2012/slicer">
        <mc:Choice Requires="sle15">
          <xdr:graphicFrame macro="">
            <xdr:nvGraphicFramePr>
              <xdr:cNvPr id="7" name="Principio 1">
                <a:extLst>
                  <a:ext uri="{FF2B5EF4-FFF2-40B4-BE49-F238E27FC236}">
                    <a16:creationId xmlns:a16="http://schemas.microsoft.com/office/drawing/2014/main" id="{9FC8A97F-A4C7-4ED5-933E-6CF8077026F6}"/>
                  </a:ext>
                </a:extLst>
              </xdr:cNvPr>
              <xdr:cNvGraphicFramePr/>
            </xdr:nvGraphicFramePr>
            <xdr:xfrm>
              <a:off x="76200" y="724606"/>
              <a:ext cx="3284883" cy="878400"/>
            </xdr:xfrm>
            <a:graphic>
              <a:graphicData uri="http://schemas.microsoft.com/office/drawing/2010/slicer">
                <sle:slicer xmlns:sle="http://schemas.microsoft.com/office/drawing/2010/slicer" name="Principio 1"/>
              </a:graphicData>
            </a:graphic>
          </xdr:graphicFrame>
        </mc:Choice>
        <mc:Fallback xmlns="">
          <xdr:sp macro="" textlink="">
            <xdr:nvSpPr>
              <xdr:cNvPr id="0" name=""/>
              <xdr:cNvSpPr>
                <a:spLocks noTextEdit="1"/>
              </xdr:cNvSpPr>
            </xdr:nvSpPr>
            <xdr:spPr>
              <a:xfrm>
                <a:off x="76200" y="724606"/>
                <a:ext cx="3284883" cy="878400"/>
              </a:xfrm>
              <a:prstGeom prst="rect">
                <a:avLst/>
              </a:prstGeom>
              <a:solidFill>
                <a:prstClr val="white"/>
              </a:solidFill>
              <a:ln w="1">
                <a:solidFill>
                  <a:prstClr val="green"/>
                </a:solidFill>
              </a:ln>
            </xdr:spPr>
            <xdr:txBody>
              <a:bodyPr vertOverflow="clip" horzOverflow="clip"/>
              <a:lstStyle/>
              <a:p>
                <a:r>
                  <a:rPr lang="es-AR"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xdr:grpSp>
    <xdr:clientData fLocksWithSheet="0"/>
  </xdr:twoCellAnchor>
</xdr:wsDr>
</file>

<file path=xl/drawings/drawing2.xml><?xml version="1.0" encoding="utf-8"?>
<xdr:wsDr xmlns:xdr="http://schemas.openxmlformats.org/drawingml/2006/spreadsheetDrawing" xmlns:a="http://schemas.openxmlformats.org/drawingml/2006/main">
  <xdr:twoCellAnchor>
    <xdr:from>
      <xdr:col>0</xdr:col>
      <xdr:colOff>149861</xdr:colOff>
      <xdr:row>4</xdr:row>
      <xdr:rowOff>129541</xdr:rowOff>
    </xdr:from>
    <xdr:to>
      <xdr:col>8</xdr:col>
      <xdr:colOff>4708058</xdr:colOff>
      <xdr:row>9</xdr:row>
      <xdr:rowOff>57779</xdr:rowOff>
    </xdr:to>
    <xdr:grpSp>
      <xdr:nvGrpSpPr>
        <xdr:cNvPr id="2" name="Grupo 1">
          <a:extLst>
            <a:ext uri="{FF2B5EF4-FFF2-40B4-BE49-F238E27FC236}">
              <a16:creationId xmlns:a16="http://schemas.microsoft.com/office/drawing/2014/main" id="{E0EE9043-009E-A1FE-F05B-71F18D7C9184}"/>
            </a:ext>
          </a:extLst>
        </xdr:cNvPr>
        <xdr:cNvGrpSpPr/>
      </xdr:nvGrpSpPr>
      <xdr:grpSpPr>
        <a:xfrm>
          <a:off x="149861" y="1236255"/>
          <a:ext cx="14101340" cy="880738"/>
          <a:chOff x="130811" y="1234441"/>
          <a:chExt cx="13921272" cy="880738"/>
        </a:xfrm>
      </xdr:grpSpPr>
      <mc:AlternateContent xmlns:mc="http://schemas.openxmlformats.org/markup-compatibility/2006" xmlns:sle15="http://schemas.microsoft.com/office/drawing/2012/slicer">
        <mc:Choice Requires="sle15">
          <xdr:graphicFrame macro="">
            <xdr:nvGraphicFramePr>
              <xdr:cNvPr id="3" name="Respuesta">
                <a:extLst>
                  <a:ext uri="{FF2B5EF4-FFF2-40B4-BE49-F238E27FC236}">
                    <a16:creationId xmlns:a16="http://schemas.microsoft.com/office/drawing/2014/main" id="{869C04E3-D29E-8C70-EAB3-4905FA332D19}"/>
                  </a:ext>
                </a:extLst>
              </xdr:cNvPr>
              <xdr:cNvGraphicFramePr/>
            </xdr:nvGraphicFramePr>
            <xdr:xfrm>
              <a:off x="4375643" y="1236346"/>
              <a:ext cx="1386303" cy="875023"/>
            </xdr:xfrm>
            <a:graphic>
              <a:graphicData uri="http://schemas.microsoft.com/office/drawing/2010/slicer">
                <sle:slicer xmlns:sle="http://schemas.microsoft.com/office/drawing/2010/slicer" name="Respuesta"/>
              </a:graphicData>
            </a:graphic>
          </xdr:graphicFrame>
        </mc:Choice>
        <mc:Fallback xmlns="">
          <xdr:sp macro="" textlink="">
            <xdr:nvSpPr>
              <xdr:cNvPr id="0" name=""/>
              <xdr:cNvSpPr>
                <a:spLocks noTextEdit="1"/>
              </xdr:cNvSpPr>
            </xdr:nvSpPr>
            <xdr:spPr>
              <a:xfrm>
                <a:off x="4446457" y="1346967"/>
                <a:ext cx="1403208" cy="1058057"/>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mc:AlternateContent xmlns:mc="http://schemas.openxmlformats.org/markup-compatibility/2006" xmlns:sle15="http://schemas.microsoft.com/office/drawing/2012/slicer">
        <mc:Choice Requires="sle15">
          <xdr:graphicFrame macro="">
            <xdr:nvGraphicFramePr>
              <xdr:cNvPr id="4" name="Nivel de conformidad">
                <a:extLst>
                  <a:ext uri="{FF2B5EF4-FFF2-40B4-BE49-F238E27FC236}">
                    <a16:creationId xmlns:a16="http://schemas.microsoft.com/office/drawing/2014/main" id="{0E2CC04A-38E1-5194-E0AC-F1FE9FCC3A37}"/>
                  </a:ext>
                </a:extLst>
              </xdr:cNvPr>
              <xdr:cNvGraphicFramePr/>
            </xdr:nvGraphicFramePr>
            <xdr:xfrm>
              <a:off x="6960313" y="1234441"/>
              <a:ext cx="2001180" cy="876928"/>
            </xdr:xfrm>
            <a:graphic>
              <a:graphicData uri="http://schemas.microsoft.com/office/drawing/2010/slicer">
                <sle:slicer xmlns:sle="http://schemas.microsoft.com/office/drawing/2010/slicer" name="Nivel de conformidad"/>
              </a:graphicData>
            </a:graphic>
          </xdr:graphicFrame>
        </mc:Choice>
        <mc:Fallback xmlns="">
          <xdr:sp macro="" textlink="">
            <xdr:nvSpPr>
              <xdr:cNvPr id="0" name=""/>
              <xdr:cNvSpPr>
                <a:spLocks noTextEdit="1"/>
              </xdr:cNvSpPr>
            </xdr:nvSpPr>
            <xdr:spPr>
              <a:xfrm>
                <a:off x="7062646" y="1344664"/>
                <a:ext cx="2025584" cy="1060360"/>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mc:AlternateContent xmlns:mc="http://schemas.openxmlformats.org/markup-compatibility/2006" xmlns:sle15="http://schemas.microsoft.com/office/drawing/2012/slicer">
        <mc:Choice Requires="sle15">
          <xdr:graphicFrame macro="">
            <xdr:nvGraphicFramePr>
              <xdr:cNvPr id="5" name="Criterio">
                <a:extLst>
                  <a:ext uri="{FF2B5EF4-FFF2-40B4-BE49-F238E27FC236}">
                    <a16:creationId xmlns:a16="http://schemas.microsoft.com/office/drawing/2014/main" id="{E0A59888-B3E1-E8A8-94B2-0D670F210532}"/>
                  </a:ext>
                </a:extLst>
              </xdr:cNvPr>
              <xdr:cNvGraphicFramePr/>
            </xdr:nvGraphicFramePr>
            <xdr:xfrm>
              <a:off x="130811" y="1234441"/>
              <a:ext cx="2892355" cy="880738"/>
            </xdr:xfrm>
            <a:graphic>
              <a:graphicData uri="http://schemas.microsoft.com/office/drawing/2010/slicer">
                <sle:slicer xmlns:sle="http://schemas.microsoft.com/office/drawing/2010/slicer" name="Criterio"/>
              </a:graphicData>
            </a:graphic>
          </xdr:graphicFrame>
        </mc:Choice>
        <mc:Fallback xmlns="">
          <xdr:sp macro="" textlink="">
            <xdr:nvSpPr>
              <xdr:cNvPr id="0" name=""/>
              <xdr:cNvSpPr>
                <a:spLocks noTextEdit="1"/>
              </xdr:cNvSpPr>
            </xdr:nvSpPr>
            <xdr:spPr>
              <a:xfrm>
                <a:off x="149861" y="1344664"/>
                <a:ext cx="2927626" cy="1064967"/>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mc:AlternateContent xmlns:mc="http://schemas.openxmlformats.org/markup-compatibility/2006" xmlns:sle15="http://schemas.microsoft.com/office/drawing/2012/slicer">
        <mc:Choice Requires="sle15">
          <xdr:graphicFrame macro="">
            <xdr:nvGraphicFramePr>
              <xdr:cNvPr id="6" name="PMC 1">
                <a:extLst>
                  <a:ext uri="{FF2B5EF4-FFF2-40B4-BE49-F238E27FC236}">
                    <a16:creationId xmlns:a16="http://schemas.microsoft.com/office/drawing/2014/main" id="{597AC80D-FD37-2B6A-5E1B-7EF064B9EEF8}"/>
                  </a:ext>
                </a:extLst>
              </xdr:cNvPr>
              <xdr:cNvGraphicFramePr/>
            </xdr:nvGraphicFramePr>
            <xdr:xfrm>
              <a:off x="3104669" y="1234441"/>
              <a:ext cx="1187566" cy="876928"/>
            </xdr:xfrm>
            <a:graphic>
              <a:graphicData uri="http://schemas.microsoft.com/office/drawing/2010/slicer">
                <sle:slicer xmlns:sle="http://schemas.microsoft.com/office/drawing/2010/slicer" name="PMC 1"/>
              </a:graphicData>
            </a:graphic>
          </xdr:graphicFrame>
        </mc:Choice>
        <mc:Fallback xmlns="">
          <xdr:sp macro="" textlink="">
            <xdr:nvSpPr>
              <xdr:cNvPr id="0" name=""/>
              <xdr:cNvSpPr>
                <a:spLocks noTextEdit="1"/>
              </xdr:cNvSpPr>
            </xdr:nvSpPr>
            <xdr:spPr>
              <a:xfrm>
                <a:off x="3159984" y="1344664"/>
                <a:ext cx="1202048" cy="1060360"/>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mc:AlternateContent xmlns:mc="http://schemas.openxmlformats.org/markup-compatibility/2006" xmlns:sle15="http://schemas.microsoft.com/office/drawing/2012/slicer">
        <mc:Choice Requires="sle15">
          <xdr:graphicFrame macro="">
            <xdr:nvGraphicFramePr>
              <xdr:cNvPr id="7" name="CRB">
                <a:extLst>
                  <a:ext uri="{FF2B5EF4-FFF2-40B4-BE49-F238E27FC236}">
                    <a16:creationId xmlns:a16="http://schemas.microsoft.com/office/drawing/2014/main" id="{F558C902-6691-4709-E394-1568DC8DB450}"/>
                  </a:ext>
                </a:extLst>
              </xdr:cNvPr>
              <xdr:cNvGraphicFramePr/>
            </xdr:nvGraphicFramePr>
            <xdr:xfrm>
              <a:off x="5841544" y="1234837"/>
              <a:ext cx="1033456" cy="876532"/>
            </xdr:xfrm>
            <a:graphic>
              <a:graphicData uri="http://schemas.microsoft.com/office/drawing/2010/slicer">
                <sle:slicer xmlns:sle="http://schemas.microsoft.com/office/drawing/2010/slicer" name="CRB"/>
              </a:graphicData>
            </a:graphic>
          </xdr:graphicFrame>
        </mc:Choice>
        <mc:Fallback xmlns="">
          <xdr:sp macro="" textlink="">
            <xdr:nvSpPr>
              <xdr:cNvPr id="0" name=""/>
              <xdr:cNvSpPr>
                <a:spLocks noTextEdit="1"/>
              </xdr:cNvSpPr>
            </xdr:nvSpPr>
            <xdr:spPr>
              <a:xfrm>
                <a:off x="5930234" y="1345143"/>
                <a:ext cx="1046059" cy="1059881"/>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mc:AlternateContent xmlns:mc="http://schemas.openxmlformats.org/markup-compatibility/2006" xmlns:sle15="http://schemas.microsoft.com/office/drawing/2012/slicer">
        <mc:Choice Requires="sle15">
          <xdr:graphicFrame macro="">
            <xdr:nvGraphicFramePr>
              <xdr:cNvPr id="8" name="Tipo de Acción">
                <a:extLst>
                  <a:ext uri="{FF2B5EF4-FFF2-40B4-BE49-F238E27FC236}">
                    <a16:creationId xmlns:a16="http://schemas.microsoft.com/office/drawing/2014/main" id="{3551CD6E-DC87-0A31-E38F-0BACD30F2481}"/>
                  </a:ext>
                </a:extLst>
              </xdr:cNvPr>
              <xdr:cNvGraphicFramePr/>
            </xdr:nvGraphicFramePr>
            <xdr:xfrm>
              <a:off x="9041093" y="1236974"/>
              <a:ext cx="5010990" cy="876300"/>
            </xdr:xfrm>
            <a:graphic>
              <a:graphicData uri="http://schemas.microsoft.com/office/drawing/2010/slicer">
                <sle:slicer xmlns:sle="http://schemas.microsoft.com/office/drawing/2010/slicer" name="Tipo de Acción"/>
              </a:graphicData>
            </a:graphic>
          </xdr:graphicFrame>
        </mc:Choice>
        <mc:Fallback xmlns="">
          <xdr:sp macro="" textlink="">
            <xdr:nvSpPr>
              <xdr:cNvPr id="0" name=""/>
              <xdr:cNvSpPr>
                <a:spLocks noTextEdit="1"/>
              </xdr:cNvSpPr>
            </xdr:nvSpPr>
            <xdr:spPr>
              <a:xfrm>
                <a:off x="9168801" y="1347727"/>
                <a:ext cx="5072097" cy="1059601"/>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grpSp>
    <xdr:clientData fLocksWithSheet="0"/>
  </xdr:twoCellAnchor>
</xdr:wsDr>
</file>

<file path=xl/drawings/drawing3.xml><?xml version="1.0" encoding="utf-8"?>
<xdr:wsDr xmlns:xdr="http://schemas.openxmlformats.org/drawingml/2006/spreadsheetDrawing" xmlns:a="http://schemas.openxmlformats.org/drawingml/2006/main">
  <xdr:twoCellAnchor>
    <xdr:from>
      <xdr:col>0</xdr:col>
      <xdr:colOff>134621</xdr:colOff>
      <xdr:row>4</xdr:row>
      <xdr:rowOff>131446</xdr:rowOff>
    </xdr:from>
    <xdr:to>
      <xdr:col>8</xdr:col>
      <xdr:colOff>4663440</xdr:colOff>
      <xdr:row>9</xdr:row>
      <xdr:rowOff>55874</xdr:rowOff>
    </xdr:to>
    <xdr:grpSp>
      <xdr:nvGrpSpPr>
        <xdr:cNvPr id="2" name="Grupo 1">
          <a:extLst>
            <a:ext uri="{FF2B5EF4-FFF2-40B4-BE49-F238E27FC236}">
              <a16:creationId xmlns:a16="http://schemas.microsoft.com/office/drawing/2014/main" id="{11188AA3-028E-069C-4BD4-D3F0D5A4FACB}"/>
            </a:ext>
          </a:extLst>
        </xdr:cNvPr>
        <xdr:cNvGrpSpPr/>
      </xdr:nvGrpSpPr>
      <xdr:grpSpPr>
        <a:xfrm>
          <a:off x="134621" y="1242696"/>
          <a:ext cx="14074986" cy="876928"/>
          <a:chOff x="134621" y="1236346"/>
          <a:chExt cx="13891894" cy="876928"/>
        </a:xfrm>
      </xdr:grpSpPr>
      <mc:AlternateContent xmlns:mc="http://schemas.openxmlformats.org/markup-compatibility/2006" xmlns:sle15="http://schemas.microsoft.com/office/drawing/2012/slicer">
        <mc:Choice Requires="sle15">
          <xdr:graphicFrame macro="">
            <xdr:nvGraphicFramePr>
              <xdr:cNvPr id="3" name="Respuesta 1">
                <a:extLst>
                  <a:ext uri="{FF2B5EF4-FFF2-40B4-BE49-F238E27FC236}">
                    <a16:creationId xmlns:a16="http://schemas.microsoft.com/office/drawing/2014/main" id="{95FFE401-E5B6-49A9-0C73-37808B43706F}"/>
                  </a:ext>
                </a:extLst>
              </xdr:cNvPr>
              <xdr:cNvGraphicFramePr/>
            </xdr:nvGraphicFramePr>
            <xdr:xfrm>
              <a:off x="4369093" y="1238251"/>
              <a:ext cx="1387049" cy="875023"/>
            </xdr:xfrm>
            <a:graphic>
              <a:graphicData uri="http://schemas.microsoft.com/office/drawing/2010/slicer">
                <sle:slicer xmlns:sle="http://schemas.microsoft.com/office/drawing/2010/slicer" name="Respuesta 1"/>
              </a:graphicData>
            </a:graphic>
          </xdr:graphicFrame>
        </mc:Choice>
        <mc:Fallback xmlns="">
          <xdr:sp macro="" textlink="">
            <xdr:nvSpPr>
              <xdr:cNvPr id="0" name=""/>
              <xdr:cNvSpPr>
                <a:spLocks noTextEdit="1"/>
              </xdr:cNvSpPr>
            </xdr:nvSpPr>
            <xdr:spPr>
              <a:xfrm>
                <a:off x="4367606" y="1242061"/>
                <a:ext cx="1387810" cy="875023"/>
              </a:xfrm>
              <a:prstGeom prst="rect">
                <a:avLst/>
              </a:prstGeom>
              <a:solidFill>
                <a:prstClr val="white"/>
              </a:solidFill>
              <a:ln w="1">
                <a:solidFill>
                  <a:prstClr val="green"/>
                </a:solidFill>
              </a:ln>
            </xdr:spPr>
            <xdr:txBody>
              <a:bodyPr vertOverflow="clip" horzOverflow="clip"/>
              <a:lstStyle/>
              <a:p>
                <a:r>
                  <a:rPr lang="es-AR"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mc:AlternateContent xmlns:mc="http://schemas.openxmlformats.org/markup-compatibility/2006" xmlns:sle15="http://schemas.microsoft.com/office/drawing/2012/slicer">
        <mc:Choice Requires="sle15">
          <xdr:graphicFrame macro="">
            <xdr:nvGraphicFramePr>
              <xdr:cNvPr id="4" name="Nivel de conformidad 1">
                <a:extLst>
                  <a:ext uri="{FF2B5EF4-FFF2-40B4-BE49-F238E27FC236}">
                    <a16:creationId xmlns:a16="http://schemas.microsoft.com/office/drawing/2014/main" id="{C4F2237A-5E12-37F5-5568-26A995393E69}"/>
                  </a:ext>
                </a:extLst>
              </xdr:cNvPr>
              <xdr:cNvGraphicFramePr/>
            </xdr:nvGraphicFramePr>
            <xdr:xfrm>
              <a:off x="6931926" y="1236346"/>
              <a:ext cx="2008785" cy="876928"/>
            </xdr:xfrm>
            <a:graphic>
              <a:graphicData uri="http://schemas.microsoft.com/office/drawing/2010/slicer">
                <sle:slicer xmlns:sle="http://schemas.microsoft.com/office/drawing/2010/slicer" name="Nivel de conformidad 1"/>
              </a:graphicData>
            </a:graphic>
          </xdr:graphicFrame>
        </mc:Choice>
        <mc:Fallback xmlns="">
          <xdr:sp macro="" textlink="">
            <xdr:nvSpPr>
              <xdr:cNvPr id="0" name=""/>
              <xdr:cNvSpPr>
                <a:spLocks noTextEdit="1"/>
              </xdr:cNvSpPr>
            </xdr:nvSpPr>
            <xdr:spPr>
              <a:xfrm>
                <a:off x="6931844" y="1240156"/>
                <a:ext cx="2009887" cy="876928"/>
              </a:xfrm>
              <a:prstGeom prst="rect">
                <a:avLst/>
              </a:prstGeom>
              <a:solidFill>
                <a:prstClr val="white"/>
              </a:solidFill>
              <a:ln w="1">
                <a:solidFill>
                  <a:prstClr val="green"/>
                </a:solidFill>
              </a:ln>
            </xdr:spPr>
            <xdr:txBody>
              <a:bodyPr vertOverflow="clip" horzOverflow="clip"/>
              <a:lstStyle/>
              <a:p>
                <a:r>
                  <a:rPr lang="es-AR"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mc:AlternateContent xmlns:mc="http://schemas.openxmlformats.org/markup-compatibility/2006" xmlns:sle15="http://schemas.microsoft.com/office/drawing/2012/slicer">
        <mc:Choice Requires="sle15">
          <xdr:graphicFrame macro="">
            <xdr:nvGraphicFramePr>
              <xdr:cNvPr id="5" name="Criterio 1">
                <a:extLst>
                  <a:ext uri="{FF2B5EF4-FFF2-40B4-BE49-F238E27FC236}">
                    <a16:creationId xmlns:a16="http://schemas.microsoft.com/office/drawing/2014/main" id="{07702DBF-434E-5883-FB89-A8D1C271FF1D}"/>
                  </a:ext>
                </a:extLst>
              </xdr:cNvPr>
              <xdr:cNvGraphicFramePr/>
            </xdr:nvGraphicFramePr>
            <xdr:xfrm>
              <a:off x="134621" y="1240156"/>
              <a:ext cx="2886636" cy="873118"/>
            </xdr:xfrm>
            <a:graphic>
              <a:graphicData uri="http://schemas.microsoft.com/office/drawing/2010/slicer">
                <sle:slicer xmlns:sle="http://schemas.microsoft.com/office/drawing/2010/slicer" name="Criterio 1"/>
              </a:graphicData>
            </a:graphic>
          </xdr:graphicFrame>
        </mc:Choice>
        <mc:Fallback xmlns="">
          <xdr:sp macro="" textlink="">
            <xdr:nvSpPr>
              <xdr:cNvPr id="0" name=""/>
              <xdr:cNvSpPr>
                <a:spLocks noTextEdit="1"/>
              </xdr:cNvSpPr>
            </xdr:nvSpPr>
            <xdr:spPr>
              <a:xfrm>
                <a:off x="130811" y="1243966"/>
                <a:ext cx="2888219" cy="873118"/>
              </a:xfrm>
              <a:prstGeom prst="rect">
                <a:avLst/>
              </a:prstGeom>
              <a:solidFill>
                <a:prstClr val="white"/>
              </a:solidFill>
              <a:ln w="1">
                <a:solidFill>
                  <a:prstClr val="green"/>
                </a:solidFill>
              </a:ln>
            </xdr:spPr>
            <xdr:txBody>
              <a:bodyPr vertOverflow="clip" horzOverflow="clip"/>
              <a:lstStyle/>
              <a:p>
                <a:r>
                  <a:rPr lang="es-AR"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mc:AlternateContent xmlns:mc="http://schemas.openxmlformats.org/markup-compatibility/2006" xmlns:sle15="http://schemas.microsoft.com/office/drawing/2012/slicer">
        <mc:Choice Requires="sle15">
          <xdr:graphicFrame macro="">
            <xdr:nvGraphicFramePr>
              <xdr:cNvPr id="6" name="PMC 2">
                <a:extLst>
                  <a:ext uri="{FF2B5EF4-FFF2-40B4-BE49-F238E27FC236}">
                    <a16:creationId xmlns:a16="http://schemas.microsoft.com/office/drawing/2014/main" id="{D9A0F136-92EE-C3D1-67A3-6CDC60DC80D8}"/>
                  </a:ext>
                </a:extLst>
              </xdr:cNvPr>
              <xdr:cNvGraphicFramePr/>
            </xdr:nvGraphicFramePr>
            <xdr:xfrm>
              <a:off x="3095616" y="1236346"/>
              <a:ext cx="1199118" cy="876928"/>
            </xdr:xfrm>
            <a:graphic>
              <a:graphicData uri="http://schemas.microsoft.com/office/drawing/2010/slicer">
                <sle:slicer xmlns:sle="http://schemas.microsoft.com/office/drawing/2010/slicer" name="PMC 2"/>
              </a:graphicData>
            </a:graphic>
          </xdr:graphicFrame>
        </mc:Choice>
        <mc:Fallback xmlns="">
          <xdr:sp macro="" textlink="">
            <xdr:nvSpPr>
              <xdr:cNvPr id="0" name=""/>
              <xdr:cNvSpPr>
                <a:spLocks noTextEdit="1"/>
              </xdr:cNvSpPr>
            </xdr:nvSpPr>
            <xdr:spPr>
              <a:xfrm>
                <a:off x="3093430" y="1240156"/>
                <a:ext cx="1199776" cy="876928"/>
              </a:xfrm>
              <a:prstGeom prst="rect">
                <a:avLst/>
              </a:prstGeom>
              <a:solidFill>
                <a:prstClr val="white"/>
              </a:solidFill>
              <a:ln w="1">
                <a:solidFill>
                  <a:prstClr val="green"/>
                </a:solidFill>
              </a:ln>
            </xdr:spPr>
            <xdr:txBody>
              <a:bodyPr vertOverflow="clip" horzOverflow="clip"/>
              <a:lstStyle/>
              <a:p>
                <a:r>
                  <a:rPr lang="es-AR"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mc:AlternateContent xmlns:mc="http://schemas.openxmlformats.org/markup-compatibility/2006" xmlns:sle15="http://schemas.microsoft.com/office/drawing/2012/slicer">
        <mc:Choice Requires="sle15">
          <xdr:graphicFrame macro="">
            <xdr:nvGraphicFramePr>
              <xdr:cNvPr id="7" name="CRB 1">
                <a:extLst>
                  <a:ext uri="{FF2B5EF4-FFF2-40B4-BE49-F238E27FC236}">
                    <a16:creationId xmlns:a16="http://schemas.microsoft.com/office/drawing/2014/main" id="{98E3B3AE-B70F-6F82-9E36-87294D0F5BB9}"/>
                  </a:ext>
                </a:extLst>
              </xdr:cNvPr>
              <xdr:cNvGraphicFramePr/>
            </xdr:nvGraphicFramePr>
            <xdr:xfrm>
              <a:off x="5826691" y="1236742"/>
              <a:ext cx="1034955" cy="876532"/>
            </xdr:xfrm>
            <a:graphic>
              <a:graphicData uri="http://schemas.microsoft.com/office/drawing/2010/slicer">
                <sle:slicer xmlns:sle="http://schemas.microsoft.com/office/drawing/2010/slicer" name="CRB 1"/>
              </a:graphicData>
            </a:graphic>
          </xdr:graphicFrame>
        </mc:Choice>
        <mc:Fallback xmlns="">
          <xdr:sp macro="" textlink="">
            <xdr:nvSpPr>
              <xdr:cNvPr id="0" name=""/>
              <xdr:cNvSpPr>
                <a:spLocks noTextEdit="1"/>
              </xdr:cNvSpPr>
            </xdr:nvSpPr>
            <xdr:spPr>
              <a:xfrm>
                <a:off x="5826003" y="1240552"/>
                <a:ext cx="1035523" cy="876532"/>
              </a:xfrm>
              <a:prstGeom prst="rect">
                <a:avLst/>
              </a:prstGeom>
              <a:solidFill>
                <a:prstClr val="white"/>
              </a:solidFill>
              <a:ln w="1">
                <a:solidFill>
                  <a:prstClr val="green"/>
                </a:solidFill>
              </a:ln>
            </xdr:spPr>
            <xdr:txBody>
              <a:bodyPr vertOverflow="clip" horzOverflow="clip"/>
              <a:lstStyle/>
              <a:p>
                <a:r>
                  <a:rPr lang="es-AR"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mc:AlternateContent xmlns:mc="http://schemas.openxmlformats.org/markup-compatibility/2006" xmlns:sle15="http://schemas.microsoft.com/office/drawing/2012/slicer">
        <mc:Choice Requires="sle15">
          <xdr:graphicFrame macro="">
            <xdr:nvGraphicFramePr>
              <xdr:cNvPr id="8" name="Tipo de Acción 1">
                <a:extLst>
                  <a:ext uri="{FF2B5EF4-FFF2-40B4-BE49-F238E27FC236}">
                    <a16:creationId xmlns:a16="http://schemas.microsoft.com/office/drawing/2014/main" id="{D4094C6A-8827-DBB9-73A1-348685D2B168}"/>
                  </a:ext>
                </a:extLst>
              </xdr:cNvPr>
              <xdr:cNvGraphicFramePr/>
            </xdr:nvGraphicFramePr>
            <xdr:xfrm>
              <a:off x="9013166" y="1246499"/>
              <a:ext cx="5013349" cy="866775"/>
            </xdr:xfrm>
            <a:graphic>
              <a:graphicData uri="http://schemas.microsoft.com/office/drawing/2010/slicer">
                <sle:slicer xmlns:sle="http://schemas.microsoft.com/office/drawing/2010/slicer" name="Tipo de Acción 1"/>
              </a:graphicData>
            </a:graphic>
          </xdr:graphicFrame>
        </mc:Choice>
        <mc:Fallback xmlns="">
          <xdr:sp macro="" textlink="">
            <xdr:nvSpPr>
              <xdr:cNvPr id="0" name=""/>
              <xdr:cNvSpPr>
                <a:spLocks noTextEdit="1"/>
              </xdr:cNvSpPr>
            </xdr:nvSpPr>
            <xdr:spPr>
              <a:xfrm>
                <a:off x="9014226" y="1250309"/>
                <a:ext cx="5016099" cy="866775"/>
              </a:xfrm>
              <a:prstGeom prst="rect">
                <a:avLst/>
              </a:prstGeom>
              <a:solidFill>
                <a:prstClr val="white"/>
              </a:solidFill>
              <a:ln w="1">
                <a:solidFill>
                  <a:prstClr val="green"/>
                </a:solidFill>
              </a:ln>
            </xdr:spPr>
            <xdr:txBody>
              <a:bodyPr vertOverflow="clip" horzOverflow="clip"/>
              <a:lstStyle/>
              <a:p>
                <a:r>
                  <a:rPr lang="es-AR"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xdr:grpSp>
    <xdr:clientData fLocksWithSheet="0"/>
  </xdr:twoCellAnchor>
</xdr:wsDr>
</file>

<file path=xl/drawings/drawing4.xml><?xml version="1.0" encoding="utf-8"?>
<xdr:wsDr xmlns:xdr="http://schemas.openxmlformats.org/drawingml/2006/spreadsheetDrawing" xmlns:a="http://schemas.openxmlformats.org/drawingml/2006/main">
  <xdr:twoCellAnchor>
    <xdr:from>
      <xdr:col>0</xdr:col>
      <xdr:colOff>134621</xdr:colOff>
      <xdr:row>4</xdr:row>
      <xdr:rowOff>131446</xdr:rowOff>
    </xdr:from>
    <xdr:to>
      <xdr:col>8</xdr:col>
      <xdr:colOff>4663440</xdr:colOff>
      <xdr:row>9</xdr:row>
      <xdr:rowOff>55874</xdr:rowOff>
    </xdr:to>
    <xdr:grpSp>
      <xdr:nvGrpSpPr>
        <xdr:cNvPr id="10" name="Grupo 9">
          <a:extLst>
            <a:ext uri="{FF2B5EF4-FFF2-40B4-BE49-F238E27FC236}">
              <a16:creationId xmlns:a16="http://schemas.microsoft.com/office/drawing/2014/main" id="{8F68C961-2EF7-0709-9187-00B1B87CA099}"/>
            </a:ext>
          </a:extLst>
        </xdr:cNvPr>
        <xdr:cNvGrpSpPr/>
      </xdr:nvGrpSpPr>
      <xdr:grpSpPr>
        <a:xfrm>
          <a:off x="134621" y="1390863"/>
          <a:ext cx="14074986" cy="876928"/>
          <a:chOff x="134621" y="1388746"/>
          <a:chExt cx="13886179" cy="876928"/>
        </a:xfrm>
      </xdr:grpSpPr>
      <mc:AlternateContent xmlns:mc="http://schemas.openxmlformats.org/markup-compatibility/2006" xmlns:sle15="http://schemas.microsoft.com/office/drawing/2012/slicer">
        <mc:Choice Requires="sle15">
          <xdr:graphicFrame macro="">
            <xdr:nvGraphicFramePr>
              <xdr:cNvPr id="3" name="Respuesta 2">
                <a:extLst>
                  <a:ext uri="{FF2B5EF4-FFF2-40B4-BE49-F238E27FC236}">
                    <a16:creationId xmlns:a16="http://schemas.microsoft.com/office/drawing/2014/main" id="{FEDC133F-8BF8-03DC-1CE6-735AD2DE2067}"/>
                  </a:ext>
                </a:extLst>
              </xdr:cNvPr>
              <xdr:cNvGraphicFramePr/>
            </xdr:nvGraphicFramePr>
            <xdr:xfrm>
              <a:off x="4368837" y="1390651"/>
              <a:ext cx="1383815" cy="875023"/>
            </xdr:xfrm>
            <a:graphic>
              <a:graphicData uri="http://schemas.microsoft.com/office/drawing/2010/slicer">
                <sle:slicer xmlns:sle="http://schemas.microsoft.com/office/drawing/2010/slicer" name="Respuesta 2"/>
              </a:graphicData>
            </a:graphic>
          </xdr:graphicFrame>
        </mc:Choice>
        <mc:Fallback xmlns="">
          <xdr:sp macro="" textlink="">
            <xdr:nvSpPr>
              <xdr:cNvPr id="0" name=""/>
              <xdr:cNvSpPr>
                <a:spLocks noTextEdit="1"/>
              </xdr:cNvSpPr>
            </xdr:nvSpPr>
            <xdr:spPr>
              <a:xfrm>
                <a:off x="4368837" y="1390651"/>
                <a:ext cx="1383815" cy="875023"/>
              </a:xfrm>
              <a:prstGeom prst="rect">
                <a:avLst/>
              </a:prstGeom>
              <a:solidFill>
                <a:prstClr val="white"/>
              </a:solidFill>
              <a:ln w="1">
                <a:solidFill>
                  <a:prstClr val="green"/>
                </a:solidFill>
              </a:ln>
            </xdr:spPr>
            <xdr:txBody>
              <a:bodyPr vertOverflow="clip" horzOverflow="clip"/>
              <a:lstStyle/>
              <a:p>
                <a:r>
                  <a:rPr lang="es-AR"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mc:AlternateContent xmlns:mc="http://schemas.openxmlformats.org/markup-compatibility/2006" xmlns:sle15="http://schemas.microsoft.com/office/drawing/2012/slicer">
        <mc:Choice Requires="sle15">
          <xdr:graphicFrame macro="">
            <xdr:nvGraphicFramePr>
              <xdr:cNvPr id="4" name="Nivel de conformidad 2">
                <a:extLst>
                  <a:ext uri="{FF2B5EF4-FFF2-40B4-BE49-F238E27FC236}">
                    <a16:creationId xmlns:a16="http://schemas.microsoft.com/office/drawing/2014/main" id="{F810101F-DD22-66F5-45EC-5914FCCD4C45}"/>
                  </a:ext>
                </a:extLst>
              </xdr:cNvPr>
              <xdr:cNvGraphicFramePr/>
            </xdr:nvGraphicFramePr>
            <xdr:xfrm>
              <a:off x="6931114" y="1388746"/>
              <a:ext cx="2004955" cy="876928"/>
            </xdr:xfrm>
            <a:graphic>
              <a:graphicData uri="http://schemas.microsoft.com/office/drawing/2010/slicer">
                <sle:slicer xmlns:sle="http://schemas.microsoft.com/office/drawing/2010/slicer" name="Nivel de conformidad 2"/>
              </a:graphicData>
            </a:graphic>
          </xdr:graphicFrame>
        </mc:Choice>
        <mc:Fallback xmlns="">
          <xdr:sp macro="" textlink="">
            <xdr:nvSpPr>
              <xdr:cNvPr id="0" name=""/>
              <xdr:cNvSpPr>
                <a:spLocks noTextEdit="1"/>
              </xdr:cNvSpPr>
            </xdr:nvSpPr>
            <xdr:spPr>
              <a:xfrm>
                <a:off x="6931114" y="1388746"/>
                <a:ext cx="2004955" cy="876928"/>
              </a:xfrm>
              <a:prstGeom prst="rect">
                <a:avLst/>
              </a:prstGeom>
              <a:solidFill>
                <a:prstClr val="white"/>
              </a:solidFill>
              <a:ln w="1">
                <a:solidFill>
                  <a:prstClr val="green"/>
                </a:solidFill>
              </a:ln>
            </xdr:spPr>
            <xdr:txBody>
              <a:bodyPr vertOverflow="clip" horzOverflow="clip"/>
              <a:lstStyle/>
              <a:p>
                <a:r>
                  <a:rPr lang="es-AR"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mc:AlternateContent xmlns:mc="http://schemas.openxmlformats.org/markup-compatibility/2006" xmlns:sle15="http://schemas.microsoft.com/office/drawing/2012/slicer">
        <mc:Choice Requires="sle15">
          <xdr:graphicFrame macro="">
            <xdr:nvGraphicFramePr>
              <xdr:cNvPr id="5" name="Criterio 2">
                <a:extLst>
                  <a:ext uri="{FF2B5EF4-FFF2-40B4-BE49-F238E27FC236}">
                    <a16:creationId xmlns:a16="http://schemas.microsoft.com/office/drawing/2014/main" id="{73D3FD5A-D782-8F1E-DB24-D0071102CCD7}"/>
                  </a:ext>
                </a:extLst>
              </xdr:cNvPr>
              <xdr:cNvGraphicFramePr/>
            </xdr:nvGraphicFramePr>
            <xdr:xfrm>
              <a:off x="134621" y="1392556"/>
              <a:ext cx="2891479" cy="873118"/>
            </xdr:xfrm>
            <a:graphic>
              <a:graphicData uri="http://schemas.microsoft.com/office/drawing/2010/slicer">
                <sle:slicer xmlns:sle="http://schemas.microsoft.com/office/drawing/2010/slicer" name="Criterio 2"/>
              </a:graphicData>
            </a:graphic>
          </xdr:graphicFrame>
        </mc:Choice>
        <mc:Fallback xmlns="">
          <xdr:sp macro="" textlink="">
            <xdr:nvSpPr>
              <xdr:cNvPr id="0" name=""/>
              <xdr:cNvSpPr>
                <a:spLocks noTextEdit="1"/>
              </xdr:cNvSpPr>
            </xdr:nvSpPr>
            <xdr:spPr>
              <a:xfrm>
                <a:off x="134621" y="1392556"/>
                <a:ext cx="2891479" cy="873118"/>
              </a:xfrm>
              <a:prstGeom prst="rect">
                <a:avLst/>
              </a:prstGeom>
              <a:solidFill>
                <a:prstClr val="white"/>
              </a:solidFill>
              <a:ln w="1">
                <a:solidFill>
                  <a:prstClr val="green"/>
                </a:solidFill>
              </a:ln>
            </xdr:spPr>
            <xdr:txBody>
              <a:bodyPr vertOverflow="clip" horzOverflow="clip"/>
              <a:lstStyle/>
              <a:p>
                <a:r>
                  <a:rPr lang="es-AR"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mc:AlternateContent xmlns:mc="http://schemas.openxmlformats.org/markup-compatibility/2006" xmlns:sle15="http://schemas.microsoft.com/office/drawing/2012/slicer">
        <mc:Choice Requires="sle15">
          <xdr:graphicFrame macro="">
            <xdr:nvGraphicFramePr>
              <xdr:cNvPr id="6" name="PMC 3">
                <a:extLst>
                  <a:ext uri="{FF2B5EF4-FFF2-40B4-BE49-F238E27FC236}">
                    <a16:creationId xmlns:a16="http://schemas.microsoft.com/office/drawing/2014/main" id="{0D3071E1-1A32-6CD3-EC8C-E50FFC3C7666}"/>
                  </a:ext>
                </a:extLst>
              </xdr:cNvPr>
              <xdr:cNvGraphicFramePr/>
            </xdr:nvGraphicFramePr>
            <xdr:xfrm>
              <a:off x="3100388" y="1388746"/>
              <a:ext cx="1194161" cy="876928"/>
            </xdr:xfrm>
            <a:graphic>
              <a:graphicData uri="http://schemas.microsoft.com/office/drawing/2010/slicer">
                <sle:slicer xmlns:sle="http://schemas.microsoft.com/office/drawing/2010/slicer" name="PMC 3"/>
              </a:graphicData>
            </a:graphic>
          </xdr:graphicFrame>
        </mc:Choice>
        <mc:Fallback xmlns="">
          <xdr:sp macro="" textlink="">
            <xdr:nvSpPr>
              <xdr:cNvPr id="0" name=""/>
              <xdr:cNvSpPr>
                <a:spLocks noTextEdit="1"/>
              </xdr:cNvSpPr>
            </xdr:nvSpPr>
            <xdr:spPr>
              <a:xfrm>
                <a:off x="3100388" y="1388746"/>
                <a:ext cx="1194161" cy="876928"/>
              </a:xfrm>
              <a:prstGeom prst="rect">
                <a:avLst/>
              </a:prstGeom>
              <a:solidFill>
                <a:prstClr val="white"/>
              </a:solidFill>
              <a:ln w="1">
                <a:solidFill>
                  <a:prstClr val="green"/>
                </a:solidFill>
              </a:ln>
            </xdr:spPr>
            <xdr:txBody>
              <a:bodyPr vertOverflow="clip" horzOverflow="clip"/>
              <a:lstStyle/>
              <a:p>
                <a:r>
                  <a:rPr lang="es-AR"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mc:AlternateContent xmlns:mc="http://schemas.openxmlformats.org/markup-compatibility/2006" xmlns:sle15="http://schemas.microsoft.com/office/drawing/2012/slicer">
        <mc:Choice Requires="sle15">
          <xdr:graphicFrame macro="">
            <xdr:nvGraphicFramePr>
              <xdr:cNvPr id="7" name="CRB 2">
                <a:extLst>
                  <a:ext uri="{FF2B5EF4-FFF2-40B4-BE49-F238E27FC236}">
                    <a16:creationId xmlns:a16="http://schemas.microsoft.com/office/drawing/2014/main" id="{869B888D-2C95-41D5-C8AD-C8289285E772}"/>
                  </a:ext>
                </a:extLst>
              </xdr:cNvPr>
              <xdr:cNvGraphicFramePr/>
            </xdr:nvGraphicFramePr>
            <xdr:xfrm>
              <a:off x="5826940" y="1389142"/>
              <a:ext cx="1033962" cy="876532"/>
            </xdr:xfrm>
            <a:graphic>
              <a:graphicData uri="http://schemas.microsoft.com/office/drawing/2010/slicer">
                <sle:slicer xmlns:sle="http://schemas.microsoft.com/office/drawing/2010/slicer" name="CRB 2"/>
              </a:graphicData>
            </a:graphic>
          </xdr:graphicFrame>
        </mc:Choice>
        <mc:Fallback xmlns="">
          <xdr:sp macro="" textlink="">
            <xdr:nvSpPr>
              <xdr:cNvPr id="0" name=""/>
              <xdr:cNvSpPr>
                <a:spLocks noTextEdit="1"/>
              </xdr:cNvSpPr>
            </xdr:nvSpPr>
            <xdr:spPr>
              <a:xfrm>
                <a:off x="5826940" y="1389142"/>
                <a:ext cx="1033962" cy="876532"/>
              </a:xfrm>
              <a:prstGeom prst="rect">
                <a:avLst/>
              </a:prstGeom>
              <a:solidFill>
                <a:prstClr val="white"/>
              </a:solidFill>
              <a:ln w="1">
                <a:solidFill>
                  <a:prstClr val="green"/>
                </a:solidFill>
              </a:ln>
            </xdr:spPr>
            <xdr:txBody>
              <a:bodyPr vertOverflow="clip" horzOverflow="clip"/>
              <a:lstStyle/>
              <a:p>
                <a:r>
                  <a:rPr lang="es-AR"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mc:AlternateContent xmlns:mc="http://schemas.openxmlformats.org/markup-compatibility/2006" xmlns:sle15="http://schemas.microsoft.com/office/drawing/2012/slicer">
        <mc:Choice Requires="sle15">
          <xdr:graphicFrame macro="">
            <xdr:nvGraphicFramePr>
              <xdr:cNvPr id="8" name="Tipo de Acción 2">
                <a:extLst>
                  <a:ext uri="{FF2B5EF4-FFF2-40B4-BE49-F238E27FC236}">
                    <a16:creationId xmlns:a16="http://schemas.microsoft.com/office/drawing/2014/main" id="{3B3464B3-12DF-F34E-17A2-29E91A4BD0E0}"/>
                  </a:ext>
                </a:extLst>
              </xdr:cNvPr>
              <xdr:cNvGraphicFramePr/>
            </xdr:nvGraphicFramePr>
            <xdr:xfrm>
              <a:off x="9010358" y="1396994"/>
              <a:ext cx="5010442" cy="868680"/>
            </xdr:xfrm>
            <a:graphic>
              <a:graphicData uri="http://schemas.microsoft.com/office/drawing/2010/slicer">
                <sle:slicer xmlns:sle="http://schemas.microsoft.com/office/drawing/2010/slicer" name="Tipo de Acción 2"/>
              </a:graphicData>
            </a:graphic>
          </xdr:graphicFrame>
        </mc:Choice>
        <mc:Fallback xmlns="">
          <xdr:sp macro="" textlink="">
            <xdr:nvSpPr>
              <xdr:cNvPr id="0" name=""/>
              <xdr:cNvSpPr>
                <a:spLocks noTextEdit="1"/>
              </xdr:cNvSpPr>
            </xdr:nvSpPr>
            <xdr:spPr>
              <a:xfrm>
                <a:off x="9010358" y="1396994"/>
                <a:ext cx="5010442" cy="868680"/>
              </a:xfrm>
              <a:prstGeom prst="rect">
                <a:avLst/>
              </a:prstGeom>
              <a:solidFill>
                <a:prstClr val="white"/>
              </a:solidFill>
              <a:ln w="1">
                <a:solidFill>
                  <a:prstClr val="green"/>
                </a:solidFill>
              </a:ln>
            </xdr:spPr>
            <xdr:txBody>
              <a:bodyPr vertOverflow="clip" horzOverflow="clip"/>
              <a:lstStyle/>
              <a:p>
                <a:r>
                  <a:rPr lang="es-AR"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xdr:grpSp>
    <xdr:clientData fLocksWithSheet="0"/>
  </xdr:twoCellAnchor>
</xdr:wsDr>
</file>

<file path=xl/drawings/drawing5.xml><?xml version="1.0" encoding="utf-8"?>
<xdr:wsDr xmlns:xdr="http://schemas.openxmlformats.org/drawingml/2006/spreadsheetDrawing" xmlns:a="http://schemas.openxmlformats.org/drawingml/2006/main">
  <xdr:twoCellAnchor>
    <xdr:from>
      <xdr:col>0</xdr:col>
      <xdr:colOff>134621</xdr:colOff>
      <xdr:row>4</xdr:row>
      <xdr:rowOff>131446</xdr:rowOff>
    </xdr:from>
    <xdr:to>
      <xdr:col>8</xdr:col>
      <xdr:colOff>4663440</xdr:colOff>
      <xdr:row>9</xdr:row>
      <xdr:rowOff>55874</xdr:rowOff>
    </xdr:to>
    <xdr:grpSp>
      <xdr:nvGrpSpPr>
        <xdr:cNvPr id="9" name="Grupo 8">
          <a:extLst>
            <a:ext uri="{FF2B5EF4-FFF2-40B4-BE49-F238E27FC236}">
              <a16:creationId xmlns:a16="http://schemas.microsoft.com/office/drawing/2014/main" id="{2DEFB581-B2C0-7B4E-04BA-1BEC6ED3AAF7}"/>
            </a:ext>
          </a:extLst>
        </xdr:cNvPr>
        <xdr:cNvGrpSpPr/>
      </xdr:nvGrpSpPr>
      <xdr:grpSpPr>
        <a:xfrm>
          <a:off x="134621" y="1242696"/>
          <a:ext cx="14074986" cy="876928"/>
          <a:chOff x="134621" y="1236346"/>
          <a:chExt cx="13886179" cy="876928"/>
        </a:xfrm>
      </xdr:grpSpPr>
      <mc:AlternateContent xmlns:mc="http://schemas.openxmlformats.org/markup-compatibility/2006" xmlns:sle15="http://schemas.microsoft.com/office/drawing/2012/slicer">
        <mc:Choice Requires="sle15">
          <xdr:graphicFrame macro="">
            <xdr:nvGraphicFramePr>
              <xdr:cNvPr id="3" name="Respuesta 3">
                <a:extLst>
                  <a:ext uri="{FF2B5EF4-FFF2-40B4-BE49-F238E27FC236}">
                    <a16:creationId xmlns:a16="http://schemas.microsoft.com/office/drawing/2014/main" id="{DFF1AA41-DAB5-56BC-87CC-F5CE2659B664}"/>
                  </a:ext>
                </a:extLst>
              </xdr:cNvPr>
              <xdr:cNvGraphicFramePr/>
            </xdr:nvGraphicFramePr>
            <xdr:xfrm>
              <a:off x="4368837" y="1238251"/>
              <a:ext cx="1383815" cy="875023"/>
            </xdr:xfrm>
            <a:graphic>
              <a:graphicData uri="http://schemas.microsoft.com/office/drawing/2010/slicer">
                <sle:slicer xmlns:sle="http://schemas.microsoft.com/office/drawing/2010/slicer" name="Respuesta 3"/>
              </a:graphicData>
            </a:graphic>
          </xdr:graphicFrame>
        </mc:Choice>
        <mc:Fallback xmlns="">
          <xdr:sp macro="" textlink="">
            <xdr:nvSpPr>
              <xdr:cNvPr id="0" name=""/>
              <xdr:cNvSpPr>
                <a:spLocks noTextEdit="1"/>
              </xdr:cNvSpPr>
            </xdr:nvSpPr>
            <xdr:spPr>
              <a:xfrm>
                <a:off x="4368837" y="1238251"/>
                <a:ext cx="1383815" cy="875023"/>
              </a:xfrm>
              <a:prstGeom prst="rect">
                <a:avLst/>
              </a:prstGeom>
              <a:solidFill>
                <a:prstClr val="white"/>
              </a:solidFill>
              <a:ln w="1">
                <a:solidFill>
                  <a:prstClr val="green"/>
                </a:solidFill>
              </a:ln>
            </xdr:spPr>
            <xdr:txBody>
              <a:bodyPr vertOverflow="clip" horzOverflow="clip"/>
              <a:lstStyle/>
              <a:p>
                <a:r>
                  <a:rPr lang="es-AR"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mc:AlternateContent xmlns:mc="http://schemas.openxmlformats.org/markup-compatibility/2006" xmlns:sle15="http://schemas.microsoft.com/office/drawing/2012/slicer">
        <mc:Choice Requires="sle15">
          <xdr:graphicFrame macro="">
            <xdr:nvGraphicFramePr>
              <xdr:cNvPr id="4" name="Nivel de conformidad 3">
                <a:extLst>
                  <a:ext uri="{FF2B5EF4-FFF2-40B4-BE49-F238E27FC236}">
                    <a16:creationId xmlns:a16="http://schemas.microsoft.com/office/drawing/2014/main" id="{23966C33-8D75-1AF5-BBDE-15FFBC7C3A50}"/>
                  </a:ext>
                </a:extLst>
              </xdr:cNvPr>
              <xdr:cNvGraphicFramePr/>
            </xdr:nvGraphicFramePr>
            <xdr:xfrm>
              <a:off x="6931114" y="1236346"/>
              <a:ext cx="2004955" cy="876928"/>
            </xdr:xfrm>
            <a:graphic>
              <a:graphicData uri="http://schemas.microsoft.com/office/drawing/2010/slicer">
                <sle:slicer xmlns:sle="http://schemas.microsoft.com/office/drawing/2010/slicer" name="Nivel de conformidad 3"/>
              </a:graphicData>
            </a:graphic>
          </xdr:graphicFrame>
        </mc:Choice>
        <mc:Fallback xmlns="">
          <xdr:sp macro="" textlink="">
            <xdr:nvSpPr>
              <xdr:cNvPr id="0" name=""/>
              <xdr:cNvSpPr>
                <a:spLocks noTextEdit="1"/>
              </xdr:cNvSpPr>
            </xdr:nvSpPr>
            <xdr:spPr>
              <a:xfrm>
                <a:off x="6931114" y="1236346"/>
                <a:ext cx="2004955" cy="876928"/>
              </a:xfrm>
              <a:prstGeom prst="rect">
                <a:avLst/>
              </a:prstGeom>
              <a:solidFill>
                <a:prstClr val="white"/>
              </a:solidFill>
              <a:ln w="1">
                <a:solidFill>
                  <a:prstClr val="green"/>
                </a:solidFill>
              </a:ln>
            </xdr:spPr>
            <xdr:txBody>
              <a:bodyPr vertOverflow="clip" horzOverflow="clip"/>
              <a:lstStyle/>
              <a:p>
                <a:r>
                  <a:rPr lang="es-AR"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mc:AlternateContent xmlns:mc="http://schemas.openxmlformats.org/markup-compatibility/2006" xmlns:sle15="http://schemas.microsoft.com/office/drawing/2012/slicer">
        <mc:Choice Requires="sle15">
          <xdr:graphicFrame macro="">
            <xdr:nvGraphicFramePr>
              <xdr:cNvPr id="5" name="Criterio 3">
                <a:extLst>
                  <a:ext uri="{FF2B5EF4-FFF2-40B4-BE49-F238E27FC236}">
                    <a16:creationId xmlns:a16="http://schemas.microsoft.com/office/drawing/2014/main" id="{B4341E8E-C8E8-F834-7D3E-E435379830ED}"/>
                  </a:ext>
                </a:extLst>
              </xdr:cNvPr>
              <xdr:cNvGraphicFramePr/>
            </xdr:nvGraphicFramePr>
            <xdr:xfrm>
              <a:off x="134621" y="1240156"/>
              <a:ext cx="2891479" cy="873118"/>
            </xdr:xfrm>
            <a:graphic>
              <a:graphicData uri="http://schemas.microsoft.com/office/drawing/2010/slicer">
                <sle:slicer xmlns:sle="http://schemas.microsoft.com/office/drawing/2010/slicer" name="Criterio 3"/>
              </a:graphicData>
            </a:graphic>
          </xdr:graphicFrame>
        </mc:Choice>
        <mc:Fallback xmlns="">
          <xdr:sp macro="" textlink="">
            <xdr:nvSpPr>
              <xdr:cNvPr id="0" name=""/>
              <xdr:cNvSpPr>
                <a:spLocks noTextEdit="1"/>
              </xdr:cNvSpPr>
            </xdr:nvSpPr>
            <xdr:spPr>
              <a:xfrm>
                <a:off x="134621" y="1240156"/>
                <a:ext cx="2891479" cy="873118"/>
              </a:xfrm>
              <a:prstGeom prst="rect">
                <a:avLst/>
              </a:prstGeom>
              <a:solidFill>
                <a:prstClr val="white"/>
              </a:solidFill>
              <a:ln w="1">
                <a:solidFill>
                  <a:prstClr val="green"/>
                </a:solidFill>
              </a:ln>
            </xdr:spPr>
            <xdr:txBody>
              <a:bodyPr vertOverflow="clip" horzOverflow="clip"/>
              <a:lstStyle/>
              <a:p>
                <a:r>
                  <a:rPr lang="es-AR"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mc:AlternateContent xmlns:mc="http://schemas.openxmlformats.org/markup-compatibility/2006" xmlns:sle15="http://schemas.microsoft.com/office/drawing/2012/slicer">
        <mc:Choice Requires="sle15">
          <xdr:graphicFrame macro="">
            <xdr:nvGraphicFramePr>
              <xdr:cNvPr id="6" name="PMC 4">
                <a:extLst>
                  <a:ext uri="{FF2B5EF4-FFF2-40B4-BE49-F238E27FC236}">
                    <a16:creationId xmlns:a16="http://schemas.microsoft.com/office/drawing/2014/main" id="{00192D36-68E5-A0A4-627C-C063618236F4}"/>
                  </a:ext>
                </a:extLst>
              </xdr:cNvPr>
              <xdr:cNvGraphicFramePr/>
            </xdr:nvGraphicFramePr>
            <xdr:xfrm>
              <a:off x="3100388" y="1236346"/>
              <a:ext cx="1194161" cy="876928"/>
            </xdr:xfrm>
            <a:graphic>
              <a:graphicData uri="http://schemas.microsoft.com/office/drawing/2010/slicer">
                <sle:slicer xmlns:sle="http://schemas.microsoft.com/office/drawing/2010/slicer" name="PMC 4"/>
              </a:graphicData>
            </a:graphic>
          </xdr:graphicFrame>
        </mc:Choice>
        <mc:Fallback xmlns="">
          <xdr:sp macro="" textlink="">
            <xdr:nvSpPr>
              <xdr:cNvPr id="0" name=""/>
              <xdr:cNvSpPr>
                <a:spLocks noTextEdit="1"/>
              </xdr:cNvSpPr>
            </xdr:nvSpPr>
            <xdr:spPr>
              <a:xfrm>
                <a:off x="3100388" y="1236346"/>
                <a:ext cx="1194161" cy="876928"/>
              </a:xfrm>
              <a:prstGeom prst="rect">
                <a:avLst/>
              </a:prstGeom>
              <a:solidFill>
                <a:prstClr val="white"/>
              </a:solidFill>
              <a:ln w="1">
                <a:solidFill>
                  <a:prstClr val="green"/>
                </a:solidFill>
              </a:ln>
            </xdr:spPr>
            <xdr:txBody>
              <a:bodyPr vertOverflow="clip" horzOverflow="clip"/>
              <a:lstStyle/>
              <a:p>
                <a:r>
                  <a:rPr lang="es-AR"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mc:AlternateContent xmlns:mc="http://schemas.openxmlformats.org/markup-compatibility/2006" xmlns:sle15="http://schemas.microsoft.com/office/drawing/2012/slicer">
        <mc:Choice Requires="sle15">
          <xdr:graphicFrame macro="">
            <xdr:nvGraphicFramePr>
              <xdr:cNvPr id="7" name="CRB 3">
                <a:extLst>
                  <a:ext uri="{FF2B5EF4-FFF2-40B4-BE49-F238E27FC236}">
                    <a16:creationId xmlns:a16="http://schemas.microsoft.com/office/drawing/2014/main" id="{652A4FB8-0B97-CE62-4A52-13F688BC1726}"/>
                  </a:ext>
                </a:extLst>
              </xdr:cNvPr>
              <xdr:cNvGraphicFramePr/>
            </xdr:nvGraphicFramePr>
            <xdr:xfrm>
              <a:off x="5826940" y="1236742"/>
              <a:ext cx="1033962" cy="876532"/>
            </xdr:xfrm>
            <a:graphic>
              <a:graphicData uri="http://schemas.microsoft.com/office/drawing/2010/slicer">
                <sle:slicer xmlns:sle="http://schemas.microsoft.com/office/drawing/2010/slicer" name="CRB 3"/>
              </a:graphicData>
            </a:graphic>
          </xdr:graphicFrame>
        </mc:Choice>
        <mc:Fallback xmlns="">
          <xdr:sp macro="" textlink="">
            <xdr:nvSpPr>
              <xdr:cNvPr id="0" name=""/>
              <xdr:cNvSpPr>
                <a:spLocks noTextEdit="1"/>
              </xdr:cNvSpPr>
            </xdr:nvSpPr>
            <xdr:spPr>
              <a:xfrm>
                <a:off x="5826940" y="1236742"/>
                <a:ext cx="1033962" cy="876532"/>
              </a:xfrm>
              <a:prstGeom prst="rect">
                <a:avLst/>
              </a:prstGeom>
              <a:solidFill>
                <a:prstClr val="white"/>
              </a:solidFill>
              <a:ln w="1">
                <a:solidFill>
                  <a:prstClr val="green"/>
                </a:solidFill>
              </a:ln>
            </xdr:spPr>
            <xdr:txBody>
              <a:bodyPr vertOverflow="clip" horzOverflow="clip"/>
              <a:lstStyle/>
              <a:p>
                <a:r>
                  <a:rPr lang="es-AR"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mc:AlternateContent xmlns:mc="http://schemas.openxmlformats.org/markup-compatibility/2006" xmlns:sle15="http://schemas.microsoft.com/office/drawing/2012/slicer">
        <mc:Choice Requires="sle15">
          <xdr:graphicFrame macro="">
            <xdr:nvGraphicFramePr>
              <xdr:cNvPr id="8" name="Tipo de Acción 3">
                <a:extLst>
                  <a:ext uri="{FF2B5EF4-FFF2-40B4-BE49-F238E27FC236}">
                    <a16:creationId xmlns:a16="http://schemas.microsoft.com/office/drawing/2014/main" id="{EA892A7D-EB50-5A32-F95E-5F876ACC047A}"/>
                  </a:ext>
                </a:extLst>
              </xdr:cNvPr>
              <xdr:cNvGraphicFramePr/>
            </xdr:nvGraphicFramePr>
            <xdr:xfrm>
              <a:off x="9010358" y="1244594"/>
              <a:ext cx="5010442" cy="868680"/>
            </xdr:xfrm>
            <a:graphic>
              <a:graphicData uri="http://schemas.microsoft.com/office/drawing/2010/slicer">
                <sle:slicer xmlns:sle="http://schemas.microsoft.com/office/drawing/2010/slicer" name="Tipo de Acción 3"/>
              </a:graphicData>
            </a:graphic>
          </xdr:graphicFrame>
        </mc:Choice>
        <mc:Fallback xmlns="">
          <xdr:sp macro="" textlink="">
            <xdr:nvSpPr>
              <xdr:cNvPr id="0" name=""/>
              <xdr:cNvSpPr>
                <a:spLocks noTextEdit="1"/>
              </xdr:cNvSpPr>
            </xdr:nvSpPr>
            <xdr:spPr>
              <a:xfrm>
                <a:off x="9010358" y="1244594"/>
                <a:ext cx="5010442" cy="868680"/>
              </a:xfrm>
              <a:prstGeom prst="rect">
                <a:avLst/>
              </a:prstGeom>
              <a:solidFill>
                <a:prstClr val="white"/>
              </a:solidFill>
              <a:ln w="1">
                <a:solidFill>
                  <a:prstClr val="green"/>
                </a:solidFill>
              </a:ln>
            </xdr:spPr>
            <xdr:txBody>
              <a:bodyPr vertOverflow="clip" horzOverflow="clip"/>
              <a:lstStyle/>
              <a:p>
                <a:r>
                  <a:rPr lang="es-AR"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xdr:grpSp>
    <xdr:clientData fLocksWithSheet="0"/>
  </xdr:twoCellAnchor>
</xdr:wsDr>
</file>

<file path=xl/drawings/drawing6.xml><?xml version="1.0" encoding="utf-8"?>
<xdr:wsDr xmlns:xdr="http://schemas.openxmlformats.org/drawingml/2006/spreadsheetDrawing" xmlns:a="http://schemas.openxmlformats.org/drawingml/2006/main">
  <xdr:twoCellAnchor>
    <xdr:from>
      <xdr:col>0</xdr:col>
      <xdr:colOff>134621</xdr:colOff>
      <xdr:row>4</xdr:row>
      <xdr:rowOff>131446</xdr:rowOff>
    </xdr:from>
    <xdr:to>
      <xdr:col>8</xdr:col>
      <xdr:colOff>4663440</xdr:colOff>
      <xdr:row>9</xdr:row>
      <xdr:rowOff>55874</xdr:rowOff>
    </xdr:to>
    <xdr:grpSp>
      <xdr:nvGrpSpPr>
        <xdr:cNvPr id="9" name="Grupo 8">
          <a:extLst>
            <a:ext uri="{FF2B5EF4-FFF2-40B4-BE49-F238E27FC236}">
              <a16:creationId xmlns:a16="http://schemas.microsoft.com/office/drawing/2014/main" id="{6C5EC13C-0949-8AF8-733B-602626DA8F3E}"/>
            </a:ext>
          </a:extLst>
        </xdr:cNvPr>
        <xdr:cNvGrpSpPr/>
      </xdr:nvGrpSpPr>
      <xdr:grpSpPr>
        <a:xfrm>
          <a:off x="134621" y="1390863"/>
          <a:ext cx="14074986" cy="876928"/>
          <a:chOff x="134621" y="1388746"/>
          <a:chExt cx="13886179" cy="876928"/>
        </a:xfrm>
      </xdr:grpSpPr>
      <mc:AlternateContent xmlns:mc="http://schemas.openxmlformats.org/markup-compatibility/2006" xmlns:sle15="http://schemas.microsoft.com/office/drawing/2012/slicer">
        <mc:Choice Requires="sle15">
          <xdr:graphicFrame macro="">
            <xdr:nvGraphicFramePr>
              <xdr:cNvPr id="3" name="Respuesta 4">
                <a:extLst>
                  <a:ext uri="{FF2B5EF4-FFF2-40B4-BE49-F238E27FC236}">
                    <a16:creationId xmlns:a16="http://schemas.microsoft.com/office/drawing/2014/main" id="{D7B8D7F9-F2C7-9E6A-02A1-C03DF97E3E5D}"/>
                  </a:ext>
                </a:extLst>
              </xdr:cNvPr>
              <xdr:cNvGraphicFramePr/>
            </xdr:nvGraphicFramePr>
            <xdr:xfrm>
              <a:off x="4368837" y="1390651"/>
              <a:ext cx="1383815" cy="875023"/>
            </xdr:xfrm>
            <a:graphic>
              <a:graphicData uri="http://schemas.microsoft.com/office/drawing/2010/slicer">
                <sle:slicer xmlns:sle="http://schemas.microsoft.com/office/drawing/2010/slicer" name="Respuesta 4"/>
              </a:graphicData>
            </a:graphic>
          </xdr:graphicFrame>
        </mc:Choice>
        <mc:Fallback xmlns="">
          <xdr:sp macro="" textlink="">
            <xdr:nvSpPr>
              <xdr:cNvPr id="0" name=""/>
              <xdr:cNvSpPr>
                <a:spLocks noTextEdit="1"/>
              </xdr:cNvSpPr>
            </xdr:nvSpPr>
            <xdr:spPr>
              <a:xfrm>
                <a:off x="4368837" y="1390651"/>
                <a:ext cx="1383815" cy="875023"/>
              </a:xfrm>
              <a:prstGeom prst="rect">
                <a:avLst/>
              </a:prstGeom>
              <a:solidFill>
                <a:prstClr val="white"/>
              </a:solidFill>
              <a:ln w="1">
                <a:solidFill>
                  <a:prstClr val="green"/>
                </a:solidFill>
              </a:ln>
            </xdr:spPr>
            <xdr:txBody>
              <a:bodyPr vertOverflow="clip" horzOverflow="clip"/>
              <a:lstStyle/>
              <a:p>
                <a:r>
                  <a:rPr lang="es-AR"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mc:AlternateContent xmlns:mc="http://schemas.openxmlformats.org/markup-compatibility/2006" xmlns:sle15="http://schemas.microsoft.com/office/drawing/2012/slicer">
        <mc:Choice Requires="sle15">
          <xdr:graphicFrame macro="">
            <xdr:nvGraphicFramePr>
              <xdr:cNvPr id="4" name="Nivel de conformidad 4">
                <a:extLst>
                  <a:ext uri="{FF2B5EF4-FFF2-40B4-BE49-F238E27FC236}">
                    <a16:creationId xmlns:a16="http://schemas.microsoft.com/office/drawing/2014/main" id="{1011B35D-92CA-6304-A778-5056EF769ADA}"/>
                  </a:ext>
                </a:extLst>
              </xdr:cNvPr>
              <xdr:cNvGraphicFramePr/>
            </xdr:nvGraphicFramePr>
            <xdr:xfrm>
              <a:off x="6931114" y="1388746"/>
              <a:ext cx="2004955" cy="876928"/>
            </xdr:xfrm>
            <a:graphic>
              <a:graphicData uri="http://schemas.microsoft.com/office/drawing/2010/slicer">
                <sle:slicer xmlns:sle="http://schemas.microsoft.com/office/drawing/2010/slicer" name="Nivel de conformidad 4"/>
              </a:graphicData>
            </a:graphic>
          </xdr:graphicFrame>
        </mc:Choice>
        <mc:Fallback xmlns="">
          <xdr:sp macro="" textlink="">
            <xdr:nvSpPr>
              <xdr:cNvPr id="0" name=""/>
              <xdr:cNvSpPr>
                <a:spLocks noTextEdit="1"/>
              </xdr:cNvSpPr>
            </xdr:nvSpPr>
            <xdr:spPr>
              <a:xfrm>
                <a:off x="6931114" y="1388746"/>
                <a:ext cx="2004955" cy="876928"/>
              </a:xfrm>
              <a:prstGeom prst="rect">
                <a:avLst/>
              </a:prstGeom>
              <a:solidFill>
                <a:prstClr val="white"/>
              </a:solidFill>
              <a:ln w="1">
                <a:solidFill>
                  <a:prstClr val="green"/>
                </a:solidFill>
              </a:ln>
            </xdr:spPr>
            <xdr:txBody>
              <a:bodyPr vertOverflow="clip" horzOverflow="clip"/>
              <a:lstStyle/>
              <a:p>
                <a:r>
                  <a:rPr lang="es-AR"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mc:AlternateContent xmlns:mc="http://schemas.openxmlformats.org/markup-compatibility/2006" xmlns:sle15="http://schemas.microsoft.com/office/drawing/2012/slicer">
        <mc:Choice Requires="sle15">
          <xdr:graphicFrame macro="">
            <xdr:nvGraphicFramePr>
              <xdr:cNvPr id="5" name="Criterio 4">
                <a:extLst>
                  <a:ext uri="{FF2B5EF4-FFF2-40B4-BE49-F238E27FC236}">
                    <a16:creationId xmlns:a16="http://schemas.microsoft.com/office/drawing/2014/main" id="{7BD90961-1212-CDA4-0C82-1C0B1E6A128A}"/>
                  </a:ext>
                </a:extLst>
              </xdr:cNvPr>
              <xdr:cNvGraphicFramePr/>
            </xdr:nvGraphicFramePr>
            <xdr:xfrm>
              <a:off x="134621" y="1392556"/>
              <a:ext cx="2891479" cy="873118"/>
            </xdr:xfrm>
            <a:graphic>
              <a:graphicData uri="http://schemas.microsoft.com/office/drawing/2010/slicer">
                <sle:slicer xmlns:sle="http://schemas.microsoft.com/office/drawing/2010/slicer" name="Criterio 4"/>
              </a:graphicData>
            </a:graphic>
          </xdr:graphicFrame>
        </mc:Choice>
        <mc:Fallback xmlns="">
          <xdr:sp macro="" textlink="">
            <xdr:nvSpPr>
              <xdr:cNvPr id="0" name=""/>
              <xdr:cNvSpPr>
                <a:spLocks noTextEdit="1"/>
              </xdr:cNvSpPr>
            </xdr:nvSpPr>
            <xdr:spPr>
              <a:xfrm>
                <a:off x="134621" y="1392556"/>
                <a:ext cx="2891479" cy="873118"/>
              </a:xfrm>
              <a:prstGeom prst="rect">
                <a:avLst/>
              </a:prstGeom>
              <a:solidFill>
                <a:prstClr val="white"/>
              </a:solidFill>
              <a:ln w="1">
                <a:solidFill>
                  <a:prstClr val="green"/>
                </a:solidFill>
              </a:ln>
            </xdr:spPr>
            <xdr:txBody>
              <a:bodyPr vertOverflow="clip" horzOverflow="clip"/>
              <a:lstStyle/>
              <a:p>
                <a:r>
                  <a:rPr lang="es-AR"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mc:AlternateContent xmlns:mc="http://schemas.openxmlformats.org/markup-compatibility/2006" xmlns:sle15="http://schemas.microsoft.com/office/drawing/2012/slicer">
        <mc:Choice Requires="sle15">
          <xdr:graphicFrame macro="">
            <xdr:nvGraphicFramePr>
              <xdr:cNvPr id="6" name="PMC 5">
                <a:extLst>
                  <a:ext uri="{FF2B5EF4-FFF2-40B4-BE49-F238E27FC236}">
                    <a16:creationId xmlns:a16="http://schemas.microsoft.com/office/drawing/2014/main" id="{C36D61AD-E17E-A649-CA45-50B927BF5A4E}"/>
                  </a:ext>
                </a:extLst>
              </xdr:cNvPr>
              <xdr:cNvGraphicFramePr/>
            </xdr:nvGraphicFramePr>
            <xdr:xfrm>
              <a:off x="3100388" y="1388746"/>
              <a:ext cx="1194161" cy="876928"/>
            </xdr:xfrm>
            <a:graphic>
              <a:graphicData uri="http://schemas.microsoft.com/office/drawing/2010/slicer">
                <sle:slicer xmlns:sle="http://schemas.microsoft.com/office/drawing/2010/slicer" name="PMC 5"/>
              </a:graphicData>
            </a:graphic>
          </xdr:graphicFrame>
        </mc:Choice>
        <mc:Fallback xmlns="">
          <xdr:sp macro="" textlink="">
            <xdr:nvSpPr>
              <xdr:cNvPr id="0" name=""/>
              <xdr:cNvSpPr>
                <a:spLocks noTextEdit="1"/>
              </xdr:cNvSpPr>
            </xdr:nvSpPr>
            <xdr:spPr>
              <a:xfrm>
                <a:off x="3100388" y="1388746"/>
                <a:ext cx="1194161" cy="876928"/>
              </a:xfrm>
              <a:prstGeom prst="rect">
                <a:avLst/>
              </a:prstGeom>
              <a:solidFill>
                <a:prstClr val="white"/>
              </a:solidFill>
              <a:ln w="1">
                <a:solidFill>
                  <a:prstClr val="green"/>
                </a:solidFill>
              </a:ln>
            </xdr:spPr>
            <xdr:txBody>
              <a:bodyPr vertOverflow="clip" horzOverflow="clip"/>
              <a:lstStyle/>
              <a:p>
                <a:r>
                  <a:rPr lang="es-AR"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mc:AlternateContent xmlns:mc="http://schemas.openxmlformats.org/markup-compatibility/2006" xmlns:sle15="http://schemas.microsoft.com/office/drawing/2012/slicer">
        <mc:Choice Requires="sle15">
          <xdr:graphicFrame macro="">
            <xdr:nvGraphicFramePr>
              <xdr:cNvPr id="7" name="CRB 4">
                <a:extLst>
                  <a:ext uri="{FF2B5EF4-FFF2-40B4-BE49-F238E27FC236}">
                    <a16:creationId xmlns:a16="http://schemas.microsoft.com/office/drawing/2014/main" id="{9A61A92B-E8BF-A2A2-3F76-6EFF97E13D64}"/>
                  </a:ext>
                </a:extLst>
              </xdr:cNvPr>
              <xdr:cNvGraphicFramePr/>
            </xdr:nvGraphicFramePr>
            <xdr:xfrm>
              <a:off x="5826940" y="1389142"/>
              <a:ext cx="1033962" cy="876532"/>
            </xdr:xfrm>
            <a:graphic>
              <a:graphicData uri="http://schemas.microsoft.com/office/drawing/2010/slicer">
                <sle:slicer xmlns:sle="http://schemas.microsoft.com/office/drawing/2010/slicer" name="CRB 4"/>
              </a:graphicData>
            </a:graphic>
          </xdr:graphicFrame>
        </mc:Choice>
        <mc:Fallback xmlns="">
          <xdr:sp macro="" textlink="">
            <xdr:nvSpPr>
              <xdr:cNvPr id="0" name=""/>
              <xdr:cNvSpPr>
                <a:spLocks noTextEdit="1"/>
              </xdr:cNvSpPr>
            </xdr:nvSpPr>
            <xdr:spPr>
              <a:xfrm>
                <a:off x="5826940" y="1389142"/>
                <a:ext cx="1033962" cy="876532"/>
              </a:xfrm>
              <a:prstGeom prst="rect">
                <a:avLst/>
              </a:prstGeom>
              <a:solidFill>
                <a:prstClr val="white"/>
              </a:solidFill>
              <a:ln w="1">
                <a:solidFill>
                  <a:prstClr val="green"/>
                </a:solidFill>
              </a:ln>
            </xdr:spPr>
            <xdr:txBody>
              <a:bodyPr vertOverflow="clip" horzOverflow="clip"/>
              <a:lstStyle/>
              <a:p>
                <a:r>
                  <a:rPr lang="es-AR"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mc:AlternateContent xmlns:mc="http://schemas.openxmlformats.org/markup-compatibility/2006" xmlns:sle15="http://schemas.microsoft.com/office/drawing/2012/slicer">
        <mc:Choice Requires="sle15">
          <xdr:graphicFrame macro="">
            <xdr:nvGraphicFramePr>
              <xdr:cNvPr id="8" name="Tipo de Acción 4">
                <a:extLst>
                  <a:ext uri="{FF2B5EF4-FFF2-40B4-BE49-F238E27FC236}">
                    <a16:creationId xmlns:a16="http://schemas.microsoft.com/office/drawing/2014/main" id="{0D563D80-63A1-BEC5-58E7-E23FECB19726}"/>
                  </a:ext>
                </a:extLst>
              </xdr:cNvPr>
              <xdr:cNvGraphicFramePr/>
            </xdr:nvGraphicFramePr>
            <xdr:xfrm>
              <a:off x="9010358" y="1396994"/>
              <a:ext cx="5010442" cy="868680"/>
            </xdr:xfrm>
            <a:graphic>
              <a:graphicData uri="http://schemas.microsoft.com/office/drawing/2010/slicer">
                <sle:slicer xmlns:sle="http://schemas.microsoft.com/office/drawing/2010/slicer" name="Tipo de Acción 4"/>
              </a:graphicData>
            </a:graphic>
          </xdr:graphicFrame>
        </mc:Choice>
        <mc:Fallback xmlns="">
          <xdr:sp macro="" textlink="">
            <xdr:nvSpPr>
              <xdr:cNvPr id="0" name=""/>
              <xdr:cNvSpPr>
                <a:spLocks noTextEdit="1"/>
              </xdr:cNvSpPr>
            </xdr:nvSpPr>
            <xdr:spPr>
              <a:xfrm>
                <a:off x="9010358" y="1396994"/>
                <a:ext cx="5010442" cy="868680"/>
              </a:xfrm>
              <a:prstGeom prst="rect">
                <a:avLst/>
              </a:prstGeom>
              <a:solidFill>
                <a:prstClr val="white"/>
              </a:solidFill>
              <a:ln w="1">
                <a:solidFill>
                  <a:prstClr val="green"/>
                </a:solidFill>
              </a:ln>
            </xdr:spPr>
            <xdr:txBody>
              <a:bodyPr vertOverflow="clip" horzOverflow="clip"/>
              <a:lstStyle/>
              <a:p>
                <a:r>
                  <a:rPr lang="es-AR"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xdr:grpSp>
    <xdr:clientData fLocksWithSheet="0"/>
  </xdr:twoCellAnchor>
</xdr:wsDr>
</file>

<file path=xl/drawings/drawing7.xml><?xml version="1.0" encoding="utf-8"?>
<xdr:wsDr xmlns:xdr="http://schemas.openxmlformats.org/drawingml/2006/spreadsheetDrawing" xmlns:a="http://schemas.openxmlformats.org/drawingml/2006/main">
  <xdr:twoCellAnchor>
    <xdr:from>
      <xdr:col>0</xdr:col>
      <xdr:colOff>134621</xdr:colOff>
      <xdr:row>4</xdr:row>
      <xdr:rowOff>131446</xdr:rowOff>
    </xdr:from>
    <xdr:to>
      <xdr:col>8</xdr:col>
      <xdr:colOff>4663440</xdr:colOff>
      <xdr:row>9</xdr:row>
      <xdr:rowOff>55874</xdr:rowOff>
    </xdr:to>
    <xdr:grpSp>
      <xdr:nvGrpSpPr>
        <xdr:cNvPr id="9" name="Grupo 8">
          <a:extLst>
            <a:ext uri="{FF2B5EF4-FFF2-40B4-BE49-F238E27FC236}">
              <a16:creationId xmlns:a16="http://schemas.microsoft.com/office/drawing/2014/main" id="{5B8290BE-6039-8E9E-9C7B-358E295D9E91}"/>
            </a:ext>
          </a:extLst>
        </xdr:cNvPr>
        <xdr:cNvGrpSpPr/>
      </xdr:nvGrpSpPr>
      <xdr:grpSpPr>
        <a:xfrm>
          <a:off x="134621" y="1401446"/>
          <a:ext cx="14079219" cy="876928"/>
          <a:chOff x="134621" y="1388746"/>
          <a:chExt cx="13886179" cy="876928"/>
        </a:xfrm>
      </xdr:grpSpPr>
      <mc:AlternateContent xmlns:mc="http://schemas.openxmlformats.org/markup-compatibility/2006" xmlns:sle15="http://schemas.microsoft.com/office/drawing/2012/slicer">
        <mc:Choice Requires="sle15">
          <xdr:graphicFrame macro="">
            <xdr:nvGraphicFramePr>
              <xdr:cNvPr id="3" name="Respuesta 5">
                <a:extLst>
                  <a:ext uri="{FF2B5EF4-FFF2-40B4-BE49-F238E27FC236}">
                    <a16:creationId xmlns:a16="http://schemas.microsoft.com/office/drawing/2014/main" id="{7E69F107-D7EA-BC65-7434-186070261CCA}"/>
                  </a:ext>
                </a:extLst>
              </xdr:cNvPr>
              <xdr:cNvGraphicFramePr/>
            </xdr:nvGraphicFramePr>
            <xdr:xfrm>
              <a:off x="4368837" y="1390651"/>
              <a:ext cx="1383815" cy="875023"/>
            </xdr:xfrm>
            <a:graphic>
              <a:graphicData uri="http://schemas.microsoft.com/office/drawing/2010/slicer">
                <sle:slicer xmlns:sle="http://schemas.microsoft.com/office/drawing/2010/slicer" name="Respuesta 5"/>
              </a:graphicData>
            </a:graphic>
          </xdr:graphicFrame>
        </mc:Choice>
        <mc:Fallback xmlns="">
          <xdr:sp macro="" textlink="">
            <xdr:nvSpPr>
              <xdr:cNvPr id="0" name=""/>
              <xdr:cNvSpPr>
                <a:spLocks noTextEdit="1"/>
              </xdr:cNvSpPr>
            </xdr:nvSpPr>
            <xdr:spPr>
              <a:xfrm>
                <a:off x="4368837" y="1390651"/>
                <a:ext cx="1383815" cy="875023"/>
              </a:xfrm>
              <a:prstGeom prst="rect">
                <a:avLst/>
              </a:prstGeom>
              <a:solidFill>
                <a:prstClr val="white"/>
              </a:solidFill>
              <a:ln w="1">
                <a:solidFill>
                  <a:prstClr val="green"/>
                </a:solidFill>
              </a:ln>
            </xdr:spPr>
            <xdr:txBody>
              <a:bodyPr vertOverflow="clip" horzOverflow="clip"/>
              <a:lstStyle/>
              <a:p>
                <a:r>
                  <a:rPr lang="es-AR"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mc:AlternateContent xmlns:mc="http://schemas.openxmlformats.org/markup-compatibility/2006" xmlns:sle15="http://schemas.microsoft.com/office/drawing/2012/slicer">
        <mc:Choice Requires="sle15">
          <xdr:graphicFrame macro="">
            <xdr:nvGraphicFramePr>
              <xdr:cNvPr id="4" name="Nivel de conformidad 5">
                <a:extLst>
                  <a:ext uri="{FF2B5EF4-FFF2-40B4-BE49-F238E27FC236}">
                    <a16:creationId xmlns:a16="http://schemas.microsoft.com/office/drawing/2014/main" id="{D8F152B8-1F63-3DF7-C315-66A5D9ADCFD4}"/>
                  </a:ext>
                </a:extLst>
              </xdr:cNvPr>
              <xdr:cNvGraphicFramePr/>
            </xdr:nvGraphicFramePr>
            <xdr:xfrm>
              <a:off x="6931114" y="1388746"/>
              <a:ext cx="2004955" cy="876928"/>
            </xdr:xfrm>
            <a:graphic>
              <a:graphicData uri="http://schemas.microsoft.com/office/drawing/2010/slicer">
                <sle:slicer xmlns:sle="http://schemas.microsoft.com/office/drawing/2010/slicer" name="Nivel de conformidad 5"/>
              </a:graphicData>
            </a:graphic>
          </xdr:graphicFrame>
        </mc:Choice>
        <mc:Fallback xmlns="">
          <xdr:sp macro="" textlink="">
            <xdr:nvSpPr>
              <xdr:cNvPr id="0" name=""/>
              <xdr:cNvSpPr>
                <a:spLocks noTextEdit="1"/>
              </xdr:cNvSpPr>
            </xdr:nvSpPr>
            <xdr:spPr>
              <a:xfrm>
                <a:off x="6931114" y="1388746"/>
                <a:ext cx="2004955" cy="876928"/>
              </a:xfrm>
              <a:prstGeom prst="rect">
                <a:avLst/>
              </a:prstGeom>
              <a:solidFill>
                <a:prstClr val="white"/>
              </a:solidFill>
              <a:ln w="1">
                <a:solidFill>
                  <a:prstClr val="green"/>
                </a:solidFill>
              </a:ln>
            </xdr:spPr>
            <xdr:txBody>
              <a:bodyPr vertOverflow="clip" horzOverflow="clip"/>
              <a:lstStyle/>
              <a:p>
                <a:r>
                  <a:rPr lang="es-AR"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mc:AlternateContent xmlns:mc="http://schemas.openxmlformats.org/markup-compatibility/2006" xmlns:sle15="http://schemas.microsoft.com/office/drawing/2012/slicer">
        <mc:Choice Requires="sle15">
          <xdr:graphicFrame macro="">
            <xdr:nvGraphicFramePr>
              <xdr:cNvPr id="5" name="Criterio 5">
                <a:extLst>
                  <a:ext uri="{FF2B5EF4-FFF2-40B4-BE49-F238E27FC236}">
                    <a16:creationId xmlns:a16="http://schemas.microsoft.com/office/drawing/2014/main" id="{9A652C6D-A970-874E-1561-7206D59206A0}"/>
                  </a:ext>
                </a:extLst>
              </xdr:cNvPr>
              <xdr:cNvGraphicFramePr/>
            </xdr:nvGraphicFramePr>
            <xdr:xfrm>
              <a:off x="134621" y="1392556"/>
              <a:ext cx="2891479" cy="873118"/>
            </xdr:xfrm>
            <a:graphic>
              <a:graphicData uri="http://schemas.microsoft.com/office/drawing/2010/slicer">
                <sle:slicer xmlns:sle="http://schemas.microsoft.com/office/drawing/2010/slicer" name="Criterio 5"/>
              </a:graphicData>
            </a:graphic>
          </xdr:graphicFrame>
        </mc:Choice>
        <mc:Fallback xmlns="">
          <xdr:sp macro="" textlink="">
            <xdr:nvSpPr>
              <xdr:cNvPr id="0" name=""/>
              <xdr:cNvSpPr>
                <a:spLocks noTextEdit="1"/>
              </xdr:cNvSpPr>
            </xdr:nvSpPr>
            <xdr:spPr>
              <a:xfrm>
                <a:off x="134621" y="1392556"/>
                <a:ext cx="2891479" cy="873118"/>
              </a:xfrm>
              <a:prstGeom prst="rect">
                <a:avLst/>
              </a:prstGeom>
              <a:solidFill>
                <a:prstClr val="white"/>
              </a:solidFill>
              <a:ln w="1">
                <a:solidFill>
                  <a:prstClr val="green"/>
                </a:solidFill>
              </a:ln>
            </xdr:spPr>
            <xdr:txBody>
              <a:bodyPr vertOverflow="clip" horzOverflow="clip"/>
              <a:lstStyle/>
              <a:p>
                <a:r>
                  <a:rPr lang="es-AR"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mc:AlternateContent xmlns:mc="http://schemas.openxmlformats.org/markup-compatibility/2006" xmlns:sle15="http://schemas.microsoft.com/office/drawing/2012/slicer">
        <mc:Choice Requires="sle15">
          <xdr:graphicFrame macro="">
            <xdr:nvGraphicFramePr>
              <xdr:cNvPr id="6" name="PMC 6">
                <a:extLst>
                  <a:ext uri="{FF2B5EF4-FFF2-40B4-BE49-F238E27FC236}">
                    <a16:creationId xmlns:a16="http://schemas.microsoft.com/office/drawing/2014/main" id="{98F91C81-B30A-59A1-B2BC-23840D138E48}"/>
                  </a:ext>
                </a:extLst>
              </xdr:cNvPr>
              <xdr:cNvGraphicFramePr/>
            </xdr:nvGraphicFramePr>
            <xdr:xfrm>
              <a:off x="3100388" y="1388746"/>
              <a:ext cx="1194161" cy="876928"/>
            </xdr:xfrm>
            <a:graphic>
              <a:graphicData uri="http://schemas.microsoft.com/office/drawing/2010/slicer">
                <sle:slicer xmlns:sle="http://schemas.microsoft.com/office/drawing/2010/slicer" name="PMC 6"/>
              </a:graphicData>
            </a:graphic>
          </xdr:graphicFrame>
        </mc:Choice>
        <mc:Fallback xmlns="">
          <xdr:sp macro="" textlink="">
            <xdr:nvSpPr>
              <xdr:cNvPr id="0" name=""/>
              <xdr:cNvSpPr>
                <a:spLocks noTextEdit="1"/>
              </xdr:cNvSpPr>
            </xdr:nvSpPr>
            <xdr:spPr>
              <a:xfrm>
                <a:off x="3100388" y="1388746"/>
                <a:ext cx="1194161" cy="876928"/>
              </a:xfrm>
              <a:prstGeom prst="rect">
                <a:avLst/>
              </a:prstGeom>
              <a:solidFill>
                <a:prstClr val="white"/>
              </a:solidFill>
              <a:ln w="1">
                <a:solidFill>
                  <a:prstClr val="green"/>
                </a:solidFill>
              </a:ln>
            </xdr:spPr>
            <xdr:txBody>
              <a:bodyPr vertOverflow="clip" horzOverflow="clip"/>
              <a:lstStyle/>
              <a:p>
                <a:r>
                  <a:rPr lang="es-AR"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mc:AlternateContent xmlns:mc="http://schemas.openxmlformats.org/markup-compatibility/2006" xmlns:sle15="http://schemas.microsoft.com/office/drawing/2012/slicer">
        <mc:Choice Requires="sle15">
          <xdr:graphicFrame macro="">
            <xdr:nvGraphicFramePr>
              <xdr:cNvPr id="7" name="CRB 5">
                <a:extLst>
                  <a:ext uri="{FF2B5EF4-FFF2-40B4-BE49-F238E27FC236}">
                    <a16:creationId xmlns:a16="http://schemas.microsoft.com/office/drawing/2014/main" id="{9CF50559-CBE0-44E2-061E-68B3C7B434D3}"/>
                  </a:ext>
                </a:extLst>
              </xdr:cNvPr>
              <xdr:cNvGraphicFramePr/>
            </xdr:nvGraphicFramePr>
            <xdr:xfrm>
              <a:off x="5826940" y="1389142"/>
              <a:ext cx="1033962" cy="876532"/>
            </xdr:xfrm>
            <a:graphic>
              <a:graphicData uri="http://schemas.microsoft.com/office/drawing/2010/slicer">
                <sle:slicer xmlns:sle="http://schemas.microsoft.com/office/drawing/2010/slicer" name="CRB 5"/>
              </a:graphicData>
            </a:graphic>
          </xdr:graphicFrame>
        </mc:Choice>
        <mc:Fallback xmlns="">
          <xdr:sp macro="" textlink="">
            <xdr:nvSpPr>
              <xdr:cNvPr id="0" name=""/>
              <xdr:cNvSpPr>
                <a:spLocks noTextEdit="1"/>
              </xdr:cNvSpPr>
            </xdr:nvSpPr>
            <xdr:spPr>
              <a:xfrm>
                <a:off x="5826940" y="1389142"/>
                <a:ext cx="1033962" cy="876532"/>
              </a:xfrm>
              <a:prstGeom prst="rect">
                <a:avLst/>
              </a:prstGeom>
              <a:solidFill>
                <a:prstClr val="white"/>
              </a:solidFill>
              <a:ln w="1">
                <a:solidFill>
                  <a:prstClr val="green"/>
                </a:solidFill>
              </a:ln>
            </xdr:spPr>
            <xdr:txBody>
              <a:bodyPr vertOverflow="clip" horzOverflow="clip"/>
              <a:lstStyle/>
              <a:p>
                <a:r>
                  <a:rPr lang="es-AR"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mc:AlternateContent xmlns:mc="http://schemas.openxmlformats.org/markup-compatibility/2006" xmlns:sle15="http://schemas.microsoft.com/office/drawing/2012/slicer">
        <mc:Choice Requires="sle15">
          <xdr:graphicFrame macro="">
            <xdr:nvGraphicFramePr>
              <xdr:cNvPr id="8" name="Tipo de Acción 5">
                <a:extLst>
                  <a:ext uri="{FF2B5EF4-FFF2-40B4-BE49-F238E27FC236}">
                    <a16:creationId xmlns:a16="http://schemas.microsoft.com/office/drawing/2014/main" id="{E73733A1-6FE0-1C92-A7E9-C4AFFC196A88}"/>
                  </a:ext>
                </a:extLst>
              </xdr:cNvPr>
              <xdr:cNvGraphicFramePr/>
            </xdr:nvGraphicFramePr>
            <xdr:xfrm>
              <a:off x="9010358" y="1396994"/>
              <a:ext cx="5010442" cy="868680"/>
            </xdr:xfrm>
            <a:graphic>
              <a:graphicData uri="http://schemas.microsoft.com/office/drawing/2010/slicer">
                <sle:slicer xmlns:sle="http://schemas.microsoft.com/office/drawing/2010/slicer" name="Tipo de Acción 5"/>
              </a:graphicData>
            </a:graphic>
          </xdr:graphicFrame>
        </mc:Choice>
        <mc:Fallback xmlns="">
          <xdr:sp macro="" textlink="">
            <xdr:nvSpPr>
              <xdr:cNvPr id="0" name=""/>
              <xdr:cNvSpPr>
                <a:spLocks noTextEdit="1"/>
              </xdr:cNvSpPr>
            </xdr:nvSpPr>
            <xdr:spPr>
              <a:xfrm>
                <a:off x="9010358" y="1396994"/>
                <a:ext cx="5010442" cy="868680"/>
              </a:xfrm>
              <a:prstGeom prst="rect">
                <a:avLst/>
              </a:prstGeom>
              <a:solidFill>
                <a:prstClr val="white"/>
              </a:solidFill>
              <a:ln w="1">
                <a:solidFill>
                  <a:prstClr val="green"/>
                </a:solidFill>
              </a:ln>
            </xdr:spPr>
            <xdr:txBody>
              <a:bodyPr vertOverflow="clip" horzOverflow="clip"/>
              <a:lstStyle/>
              <a:p>
                <a:r>
                  <a:rPr lang="es-AR"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xdr:grpSp>
    <xdr:clientData fLocksWithSheet="0"/>
  </xdr:twoCellAnchor>
</xdr:wsDr>
</file>

<file path=xl/drawings/drawing8.xml><?xml version="1.0" encoding="utf-8"?>
<xdr:wsDr xmlns:xdr="http://schemas.openxmlformats.org/drawingml/2006/spreadsheetDrawing" xmlns:a="http://schemas.openxmlformats.org/drawingml/2006/main">
  <xdr:twoCellAnchor>
    <xdr:from>
      <xdr:col>0</xdr:col>
      <xdr:colOff>134621</xdr:colOff>
      <xdr:row>4</xdr:row>
      <xdr:rowOff>131446</xdr:rowOff>
    </xdr:from>
    <xdr:to>
      <xdr:col>8</xdr:col>
      <xdr:colOff>4663440</xdr:colOff>
      <xdr:row>9</xdr:row>
      <xdr:rowOff>55874</xdr:rowOff>
    </xdr:to>
    <xdr:grpSp>
      <xdr:nvGrpSpPr>
        <xdr:cNvPr id="9" name="Grupo 8">
          <a:extLst>
            <a:ext uri="{FF2B5EF4-FFF2-40B4-BE49-F238E27FC236}">
              <a16:creationId xmlns:a16="http://schemas.microsoft.com/office/drawing/2014/main" id="{E3D4F44D-C938-C677-5E61-429F1AB7CAF4}"/>
            </a:ext>
          </a:extLst>
        </xdr:cNvPr>
        <xdr:cNvGrpSpPr/>
      </xdr:nvGrpSpPr>
      <xdr:grpSpPr>
        <a:xfrm>
          <a:off x="134621" y="1644863"/>
          <a:ext cx="14074986" cy="876928"/>
          <a:chOff x="134621" y="1647826"/>
          <a:chExt cx="13886179" cy="876928"/>
        </a:xfrm>
      </xdr:grpSpPr>
      <mc:AlternateContent xmlns:mc="http://schemas.openxmlformats.org/markup-compatibility/2006" xmlns:sle15="http://schemas.microsoft.com/office/drawing/2012/slicer">
        <mc:Choice Requires="sle15">
          <xdr:graphicFrame macro="">
            <xdr:nvGraphicFramePr>
              <xdr:cNvPr id="3" name="Respuesta 6">
                <a:extLst>
                  <a:ext uri="{FF2B5EF4-FFF2-40B4-BE49-F238E27FC236}">
                    <a16:creationId xmlns:a16="http://schemas.microsoft.com/office/drawing/2014/main" id="{5E1124AF-A140-DD10-91CF-8A4D367DF393}"/>
                  </a:ext>
                </a:extLst>
              </xdr:cNvPr>
              <xdr:cNvGraphicFramePr/>
            </xdr:nvGraphicFramePr>
            <xdr:xfrm>
              <a:off x="4368837" y="1649731"/>
              <a:ext cx="1383815" cy="875023"/>
            </xdr:xfrm>
            <a:graphic>
              <a:graphicData uri="http://schemas.microsoft.com/office/drawing/2010/slicer">
                <sle:slicer xmlns:sle="http://schemas.microsoft.com/office/drawing/2010/slicer" name="Respuesta 6"/>
              </a:graphicData>
            </a:graphic>
          </xdr:graphicFrame>
        </mc:Choice>
        <mc:Fallback xmlns="">
          <xdr:sp macro="" textlink="">
            <xdr:nvSpPr>
              <xdr:cNvPr id="0" name=""/>
              <xdr:cNvSpPr>
                <a:spLocks noTextEdit="1"/>
              </xdr:cNvSpPr>
            </xdr:nvSpPr>
            <xdr:spPr>
              <a:xfrm>
                <a:off x="4368837" y="1649731"/>
                <a:ext cx="1383815" cy="875023"/>
              </a:xfrm>
              <a:prstGeom prst="rect">
                <a:avLst/>
              </a:prstGeom>
              <a:solidFill>
                <a:prstClr val="white"/>
              </a:solidFill>
              <a:ln w="1">
                <a:solidFill>
                  <a:prstClr val="green"/>
                </a:solidFill>
              </a:ln>
            </xdr:spPr>
            <xdr:txBody>
              <a:bodyPr vertOverflow="clip" horzOverflow="clip"/>
              <a:lstStyle/>
              <a:p>
                <a:r>
                  <a:rPr lang="es-AR"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mc:AlternateContent xmlns:mc="http://schemas.openxmlformats.org/markup-compatibility/2006" xmlns:sle15="http://schemas.microsoft.com/office/drawing/2012/slicer">
        <mc:Choice Requires="sle15">
          <xdr:graphicFrame macro="">
            <xdr:nvGraphicFramePr>
              <xdr:cNvPr id="4" name="Nivel de conformidad 6">
                <a:extLst>
                  <a:ext uri="{FF2B5EF4-FFF2-40B4-BE49-F238E27FC236}">
                    <a16:creationId xmlns:a16="http://schemas.microsoft.com/office/drawing/2014/main" id="{98977993-4B77-8D22-0144-BC8187C1EB08}"/>
                  </a:ext>
                </a:extLst>
              </xdr:cNvPr>
              <xdr:cNvGraphicFramePr/>
            </xdr:nvGraphicFramePr>
            <xdr:xfrm>
              <a:off x="6931114" y="1647826"/>
              <a:ext cx="2004955" cy="876928"/>
            </xdr:xfrm>
            <a:graphic>
              <a:graphicData uri="http://schemas.microsoft.com/office/drawing/2010/slicer">
                <sle:slicer xmlns:sle="http://schemas.microsoft.com/office/drawing/2010/slicer" name="Nivel de conformidad 6"/>
              </a:graphicData>
            </a:graphic>
          </xdr:graphicFrame>
        </mc:Choice>
        <mc:Fallback xmlns="">
          <xdr:sp macro="" textlink="">
            <xdr:nvSpPr>
              <xdr:cNvPr id="0" name=""/>
              <xdr:cNvSpPr>
                <a:spLocks noTextEdit="1"/>
              </xdr:cNvSpPr>
            </xdr:nvSpPr>
            <xdr:spPr>
              <a:xfrm>
                <a:off x="6931114" y="1647826"/>
                <a:ext cx="2004955" cy="876928"/>
              </a:xfrm>
              <a:prstGeom prst="rect">
                <a:avLst/>
              </a:prstGeom>
              <a:solidFill>
                <a:prstClr val="white"/>
              </a:solidFill>
              <a:ln w="1">
                <a:solidFill>
                  <a:prstClr val="green"/>
                </a:solidFill>
              </a:ln>
            </xdr:spPr>
            <xdr:txBody>
              <a:bodyPr vertOverflow="clip" horzOverflow="clip"/>
              <a:lstStyle/>
              <a:p>
                <a:r>
                  <a:rPr lang="es-AR"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mc:AlternateContent xmlns:mc="http://schemas.openxmlformats.org/markup-compatibility/2006" xmlns:sle15="http://schemas.microsoft.com/office/drawing/2012/slicer">
        <mc:Choice Requires="sle15">
          <xdr:graphicFrame macro="">
            <xdr:nvGraphicFramePr>
              <xdr:cNvPr id="5" name="Criterio 6">
                <a:extLst>
                  <a:ext uri="{FF2B5EF4-FFF2-40B4-BE49-F238E27FC236}">
                    <a16:creationId xmlns:a16="http://schemas.microsoft.com/office/drawing/2014/main" id="{D6A563E7-84D0-91F4-2E4A-9FB42D21F654}"/>
                  </a:ext>
                </a:extLst>
              </xdr:cNvPr>
              <xdr:cNvGraphicFramePr/>
            </xdr:nvGraphicFramePr>
            <xdr:xfrm>
              <a:off x="134621" y="1651636"/>
              <a:ext cx="2891479" cy="873118"/>
            </xdr:xfrm>
            <a:graphic>
              <a:graphicData uri="http://schemas.microsoft.com/office/drawing/2010/slicer">
                <sle:slicer xmlns:sle="http://schemas.microsoft.com/office/drawing/2010/slicer" name="Criterio 6"/>
              </a:graphicData>
            </a:graphic>
          </xdr:graphicFrame>
        </mc:Choice>
        <mc:Fallback xmlns="">
          <xdr:sp macro="" textlink="">
            <xdr:nvSpPr>
              <xdr:cNvPr id="0" name=""/>
              <xdr:cNvSpPr>
                <a:spLocks noTextEdit="1"/>
              </xdr:cNvSpPr>
            </xdr:nvSpPr>
            <xdr:spPr>
              <a:xfrm>
                <a:off x="134621" y="1651636"/>
                <a:ext cx="2891479" cy="873118"/>
              </a:xfrm>
              <a:prstGeom prst="rect">
                <a:avLst/>
              </a:prstGeom>
              <a:solidFill>
                <a:prstClr val="white"/>
              </a:solidFill>
              <a:ln w="1">
                <a:solidFill>
                  <a:prstClr val="green"/>
                </a:solidFill>
              </a:ln>
            </xdr:spPr>
            <xdr:txBody>
              <a:bodyPr vertOverflow="clip" horzOverflow="clip"/>
              <a:lstStyle/>
              <a:p>
                <a:r>
                  <a:rPr lang="es-AR"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mc:AlternateContent xmlns:mc="http://schemas.openxmlformats.org/markup-compatibility/2006" xmlns:sle15="http://schemas.microsoft.com/office/drawing/2012/slicer">
        <mc:Choice Requires="sle15">
          <xdr:graphicFrame macro="">
            <xdr:nvGraphicFramePr>
              <xdr:cNvPr id="6" name="PMC 7">
                <a:extLst>
                  <a:ext uri="{FF2B5EF4-FFF2-40B4-BE49-F238E27FC236}">
                    <a16:creationId xmlns:a16="http://schemas.microsoft.com/office/drawing/2014/main" id="{2B491512-C04F-ACA9-DE9E-5AE069D989DF}"/>
                  </a:ext>
                </a:extLst>
              </xdr:cNvPr>
              <xdr:cNvGraphicFramePr/>
            </xdr:nvGraphicFramePr>
            <xdr:xfrm>
              <a:off x="3100388" y="1647826"/>
              <a:ext cx="1194161" cy="876928"/>
            </xdr:xfrm>
            <a:graphic>
              <a:graphicData uri="http://schemas.microsoft.com/office/drawing/2010/slicer">
                <sle:slicer xmlns:sle="http://schemas.microsoft.com/office/drawing/2010/slicer" name="PMC 7"/>
              </a:graphicData>
            </a:graphic>
          </xdr:graphicFrame>
        </mc:Choice>
        <mc:Fallback xmlns="">
          <xdr:sp macro="" textlink="">
            <xdr:nvSpPr>
              <xdr:cNvPr id="0" name=""/>
              <xdr:cNvSpPr>
                <a:spLocks noTextEdit="1"/>
              </xdr:cNvSpPr>
            </xdr:nvSpPr>
            <xdr:spPr>
              <a:xfrm>
                <a:off x="3100388" y="1647826"/>
                <a:ext cx="1194161" cy="876928"/>
              </a:xfrm>
              <a:prstGeom prst="rect">
                <a:avLst/>
              </a:prstGeom>
              <a:solidFill>
                <a:prstClr val="white"/>
              </a:solidFill>
              <a:ln w="1">
                <a:solidFill>
                  <a:prstClr val="green"/>
                </a:solidFill>
              </a:ln>
            </xdr:spPr>
            <xdr:txBody>
              <a:bodyPr vertOverflow="clip" horzOverflow="clip"/>
              <a:lstStyle/>
              <a:p>
                <a:r>
                  <a:rPr lang="es-AR"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mc:AlternateContent xmlns:mc="http://schemas.openxmlformats.org/markup-compatibility/2006" xmlns:sle15="http://schemas.microsoft.com/office/drawing/2012/slicer">
        <mc:Choice Requires="sle15">
          <xdr:graphicFrame macro="">
            <xdr:nvGraphicFramePr>
              <xdr:cNvPr id="7" name="CRB 6">
                <a:extLst>
                  <a:ext uri="{FF2B5EF4-FFF2-40B4-BE49-F238E27FC236}">
                    <a16:creationId xmlns:a16="http://schemas.microsoft.com/office/drawing/2014/main" id="{76FE5637-33D7-92AF-B381-AE55B6725B64}"/>
                  </a:ext>
                </a:extLst>
              </xdr:cNvPr>
              <xdr:cNvGraphicFramePr/>
            </xdr:nvGraphicFramePr>
            <xdr:xfrm>
              <a:off x="5826940" y="1648222"/>
              <a:ext cx="1033962" cy="876532"/>
            </xdr:xfrm>
            <a:graphic>
              <a:graphicData uri="http://schemas.microsoft.com/office/drawing/2010/slicer">
                <sle:slicer xmlns:sle="http://schemas.microsoft.com/office/drawing/2010/slicer" name="CRB 6"/>
              </a:graphicData>
            </a:graphic>
          </xdr:graphicFrame>
        </mc:Choice>
        <mc:Fallback xmlns="">
          <xdr:sp macro="" textlink="">
            <xdr:nvSpPr>
              <xdr:cNvPr id="0" name=""/>
              <xdr:cNvSpPr>
                <a:spLocks noTextEdit="1"/>
              </xdr:cNvSpPr>
            </xdr:nvSpPr>
            <xdr:spPr>
              <a:xfrm>
                <a:off x="5826940" y="1648222"/>
                <a:ext cx="1033962" cy="876532"/>
              </a:xfrm>
              <a:prstGeom prst="rect">
                <a:avLst/>
              </a:prstGeom>
              <a:solidFill>
                <a:prstClr val="white"/>
              </a:solidFill>
              <a:ln w="1">
                <a:solidFill>
                  <a:prstClr val="green"/>
                </a:solidFill>
              </a:ln>
            </xdr:spPr>
            <xdr:txBody>
              <a:bodyPr vertOverflow="clip" horzOverflow="clip"/>
              <a:lstStyle/>
              <a:p>
                <a:r>
                  <a:rPr lang="es-AR"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mc:AlternateContent xmlns:mc="http://schemas.openxmlformats.org/markup-compatibility/2006" xmlns:sle15="http://schemas.microsoft.com/office/drawing/2012/slicer">
        <mc:Choice Requires="sle15">
          <xdr:graphicFrame macro="">
            <xdr:nvGraphicFramePr>
              <xdr:cNvPr id="8" name="Tipo de Acción 6">
                <a:extLst>
                  <a:ext uri="{FF2B5EF4-FFF2-40B4-BE49-F238E27FC236}">
                    <a16:creationId xmlns:a16="http://schemas.microsoft.com/office/drawing/2014/main" id="{0E8EDEEA-A10F-DB62-55C1-C0126A491300}"/>
                  </a:ext>
                </a:extLst>
              </xdr:cNvPr>
              <xdr:cNvGraphicFramePr/>
            </xdr:nvGraphicFramePr>
            <xdr:xfrm>
              <a:off x="9010358" y="1656074"/>
              <a:ext cx="5010442" cy="868680"/>
            </xdr:xfrm>
            <a:graphic>
              <a:graphicData uri="http://schemas.microsoft.com/office/drawing/2010/slicer">
                <sle:slicer xmlns:sle="http://schemas.microsoft.com/office/drawing/2010/slicer" name="Tipo de Acción 6"/>
              </a:graphicData>
            </a:graphic>
          </xdr:graphicFrame>
        </mc:Choice>
        <mc:Fallback xmlns="">
          <xdr:sp macro="" textlink="">
            <xdr:nvSpPr>
              <xdr:cNvPr id="0" name=""/>
              <xdr:cNvSpPr>
                <a:spLocks noTextEdit="1"/>
              </xdr:cNvSpPr>
            </xdr:nvSpPr>
            <xdr:spPr>
              <a:xfrm>
                <a:off x="9010358" y="1656074"/>
                <a:ext cx="5010442" cy="868680"/>
              </a:xfrm>
              <a:prstGeom prst="rect">
                <a:avLst/>
              </a:prstGeom>
              <a:solidFill>
                <a:prstClr val="white"/>
              </a:solidFill>
              <a:ln w="1">
                <a:solidFill>
                  <a:prstClr val="green"/>
                </a:solidFill>
              </a:ln>
            </xdr:spPr>
            <xdr:txBody>
              <a:bodyPr vertOverflow="clip" horzOverflow="clip"/>
              <a:lstStyle/>
              <a:p>
                <a:r>
                  <a:rPr lang="es-AR"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xdr:grpSp>
    <xdr:clientData fLocksWithSheet="0"/>
  </xdr:twoCellAnchor>
</xdr:wsDr>
</file>

<file path=xl/drawings/drawing9.xml><?xml version="1.0" encoding="utf-8"?>
<xdr:wsDr xmlns:xdr="http://schemas.openxmlformats.org/drawingml/2006/spreadsheetDrawing" xmlns:a="http://schemas.openxmlformats.org/drawingml/2006/main">
  <xdr:twoCellAnchor>
    <xdr:from>
      <xdr:col>0</xdr:col>
      <xdr:colOff>134621</xdr:colOff>
      <xdr:row>4</xdr:row>
      <xdr:rowOff>131446</xdr:rowOff>
    </xdr:from>
    <xdr:to>
      <xdr:col>8</xdr:col>
      <xdr:colOff>4663440</xdr:colOff>
      <xdr:row>9</xdr:row>
      <xdr:rowOff>55874</xdr:rowOff>
    </xdr:to>
    <xdr:grpSp>
      <xdr:nvGrpSpPr>
        <xdr:cNvPr id="2" name="Grupo 1">
          <a:extLst>
            <a:ext uri="{FF2B5EF4-FFF2-40B4-BE49-F238E27FC236}">
              <a16:creationId xmlns:a16="http://schemas.microsoft.com/office/drawing/2014/main" id="{6406B9E4-FA3E-9D91-C964-A2668C0E09A2}"/>
            </a:ext>
          </a:extLst>
        </xdr:cNvPr>
        <xdr:cNvGrpSpPr/>
      </xdr:nvGrpSpPr>
      <xdr:grpSpPr>
        <a:xfrm>
          <a:off x="134621" y="1390863"/>
          <a:ext cx="14074986" cy="876928"/>
          <a:chOff x="134621" y="1388746"/>
          <a:chExt cx="13886179" cy="876928"/>
        </a:xfrm>
      </xdr:grpSpPr>
      <mc:AlternateContent xmlns:mc="http://schemas.openxmlformats.org/markup-compatibility/2006" xmlns:sle15="http://schemas.microsoft.com/office/drawing/2012/slicer">
        <mc:Choice Requires="sle15">
          <xdr:graphicFrame macro="">
            <xdr:nvGraphicFramePr>
              <xdr:cNvPr id="3" name="Respuesta 7">
                <a:extLst>
                  <a:ext uri="{FF2B5EF4-FFF2-40B4-BE49-F238E27FC236}">
                    <a16:creationId xmlns:a16="http://schemas.microsoft.com/office/drawing/2014/main" id="{7938E0D0-9BF4-8D89-3B2D-3694CCDD05DB}"/>
                  </a:ext>
                </a:extLst>
              </xdr:cNvPr>
              <xdr:cNvGraphicFramePr/>
            </xdr:nvGraphicFramePr>
            <xdr:xfrm>
              <a:off x="4368837" y="1390651"/>
              <a:ext cx="1383815" cy="875023"/>
            </xdr:xfrm>
            <a:graphic>
              <a:graphicData uri="http://schemas.microsoft.com/office/drawing/2010/slicer">
                <sle:slicer xmlns:sle="http://schemas.microsoft.com/office/drawing/2010/slicer" name="Respuesta 7"/>
              </a:graphicData>
            </a:graphic>
          </xdr:graphicFrame>
        </mc:Choice>
        <mc:Fallback xmlns="">
          <xdr:sp macro="" textlink="">
            <xdr:nvSpPr>
              <xdr:cNvPr id="0" name=""/>
              <xdr:cNvSpPr>
                <a:spLocks noTextEdit="1"/>
              </xdr:cNvSpPr>
            </xdr:nvSpPr>
            <xdr:spPr>
              <a:xfrm>
                <a:off x="4368837" y="1390651"/>
                <a:ext cx="1383815" cy="875023"/>
              </a:xfrm>
              <a:prstGeom prst="rect">
                <a:avLst/>
              </a:prstGeom>
              <a:solidFill>
                <a:prstClr val="white"/>
              </a:solidFill>
              <a:ln w="1">
                <a:solidFill>
                  <a:prstClr val="green"/>
                </a:solidFill>
              </a:ln>
            </xdr:spPr>
            <xdr:txBody>
              <a:bodyPr vertOverflow="clip" horzOverflow="clip"/>
              <a:lstStyle/>
              <a:p>
                <a:r>
                  <a:rPr lang="es-AR"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mc:AlternateContent xmlns:mc="http://schemas.openxmlformats.org/markup-compatibility/2006" xmlns:sle15="http://schemas.microsoft.com/office/drawing/2012/slicer">
        <mc:Choice Requires="sle15">
          <xdr:graphicFrame macro="">
            <xdr:nvGraphicFramePr>
              <xdr:cNvPr id="4" name="Nivel de conformidad 7">
                <a:extLst>
                  <a:ext uri="{FF2B5EF4-FFF2-40B4-BE49-F238E27FC236}">
                    <a16:creationId xmlns:a16="http://schemas.microsoft.com/office/drawing/2014/main" id="{DE9B727B-4D7C-15B9-92BA-6BB082B678EE}"/>
                  </a:ext>
                </a:extLst>
              </xdr:cNvPr>
              <xdr:cNvGraphicFramePr/>
            </xdr:nvGraphicFramePr>
            <xdr:xfrm>
              <a:off x="6931114" y="1388746"/>
              <a:ext cx="2004955" cy="876928"/>
            </xdr:xfrm>
            <a:graphic>
              <a:graphicData uri="http://schemas.microsoft.com/office/drawing/2010/slicer">
                <sle:slicer xmlns:sle="http://schemas.microsoft.com/office/drawing/2010/slicer" name="Nivel de conformidad 7"/>
              </a:graphicData>
            </a:graphic>
          </xdr:graphicFrame>
        </mc:Choice>
        <mc:Fallback xmlns="">
          <xdr:sp macro="" textlink="">
            <xdr:nvSpPr>
              <xdr:cNvPr id="0" name=""/>
              <xdr:cNvSpPr>
                <a:spLocks noTextEdit="1"/>
              </xdr:cNvSpPr>
            </xdr:nvSpPr>
            <xdr:spPr>
              <a:xfrm>
                <a:off x="6931114" y="1388746"/>
                <a:ext cx="2004955" cy="876928"/>
              </a:xfrm>
              <a:prstGeom prst="rect">
                <a:avLst/>
              </a:prstGeom>
              <a:solidFill>
                <a:prstClr val="white"/>
              </a:solidFill>
              <a:ln w="1">
                <a:solidFill>
                  <a:prstClr val="green"/>
                </a:solidFill>
              </a:ln>
            </xdr:spPr>
            <xdr:txBody>
              <a:bodyPr vertOverflow="clip" horzOverflow="clip"/>
              <a:lstStyle/>
              <a:p>
                <a:r>
                  <a:rPr lang="es-AR"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mc:AlternateContent xmlns:mc="http://schemas.openxmlformats.org/markup-compatibility/2006" xmlns:sle15="http://schemas.microsoft.com/office/drawing/2012/slicer">
        <mc:Choice Requires="sle15">
          <xdr:graphicFrame macro="">
            <xdr:nvGraphicFramePr>
              <xdr:cNvPr id="5" name="Criterio 7">
                <a:extLst>
                  <a:ext uri="{FF2B5EF4-FFF2-40B4-BE49-F238E27FC236}">
                    <a16:creationId xmlns:a16="http://schemas.microsoft.com/office/drawing/2014/main" id="{811C747E-9A0E-E217-675E-4D070B0A8299}"/>
                  </a:ext>
                </a:extLst>
              </xdr:cNvPr>
              <xdr:cNvGraphicFramePr/>
            </xdr:nvGraphicFramePr>
            <xdr:xfrm>
              <a:off x="134621" y="1392556"/>
              <a:ext cx="2891479" cy="873118"/>
            </xdr:xfrm>
            <a:graphic>
              <a:graphicData uri="http://schemas.microsoft.com/office/drawing/2010/slicer">
                <sle:slicer xmlns:sle="http://schemas.microsoft.com/office/drawing/2010/slicer" name="Criterio 7"/>
              </a:graphicData>
            </a:graphic>
          </xdr:graphicFrame>
        </mc:Choice>
        <mc:Fallback xmlns="">
          <xdr:sp macro="" textlink="">
            <xdr:nvSpPr>
              <xdr:cNvPr id="0" name=""/>
              <xdr:cNvSpPr>
                <a:spLocks noTextEdit="1"/>
              </xdr:cNvSpPr>
            </xdr:nvSpPr>
            <xdr:spPr>
              <a:xfrm>
                <a:off x="134621" y="1392556"/>
                <a:ext cx="2891479" cy="873118"/>
              </a:xfrm>
              <a:prstGeom prst="rect">
                <a:avLst/>
              </a:prstGeom>
              <a:solidFill>
                <a:prstClr val="white"/>
              </a:solidFill>
              <a:ln w="1">
                <a:solidFill>
                  <a:prstClr val="green"/>
                </a:solidFill>
              </a:ln>
            </xdr:spPr>
            <xdr:txBody>
              <a:bodyPr vertOverflow="clip" horzOverflow="clip"/>
              <a:lstStyle/>
              <a:p>
                <a:r>
                  <a:rPr lang="es-AR"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mc:AlternateContent xmlns:mc="http://schemas.openxmlformats.org/markup-compatibility/2006" xmlns:sle15="http://schemas.microsoft.com/office/drawing/2012/slicer">
        <mc:Choice Requires="sle15">
          <xdr:graphicFrame macro="">
            <xdr:nvGraphicFramePr>
              <xdr:cNvPr id="6" name="PMC 8">
                <a:extLst>
                  <a:ext uri="{FF2B5EF4-FFF2-40B4-BE49-F238E27FC236}">
                    <a16:creationId xmlns:a16="http://schemas.microsoft.com/office/drawing/2014/main" id="{C1B7AF64-C0AB-8820-ADD6-27D793C5ABAA}"/>
                  </a:ext>
                </a:extLst>
              </xdr:cNvPr>
              <xdr:cNvGraphicFramePr/>
            </xdr:nvGraphicFramePr>
            <xdr:xfrm>
              <a:off x="3100388" y="1388746"/>
              <a:ext cx="1194161" cy="876928"/>
            </xdr:xfrm>
            <a:graphic>
              <a:graphicData uri="http://schemas.microsoft.com/office/drawing/2010/slicer">
                <sle:slicer xmlns:sle="http://schemas.microsoft.com/office/drawing/2010/slicer" name="PMC 8"/>
              </a:graphicData>
            </a:graphic>
          </xdr:graphicFrame>
        </mc:Choice>
        <mc:Fallback xmlns="">
          <xdr:sp macro="" textlink="">
            <xdr:nvSpPr>
              <xdr:cNvPr id="0" name=""/>
              <xdr:cNvSpPr>
                <a:spLocks noTextEdit="1"/>
              </xdr:cNvSpPr>
            </xdr:nvSpPr>
            <xdr:spPr>
              <a:xfrm>
                <a:off x="3100388" y="1388746"/>
                <a:ext cx="1194161" cy="876928"/>
              </a:xfrm>
              <a:prstGeom prst="rect">
                <a:avLst/>
              </a:prstGeom>
              <a:solidFill>
                <a:prstClr val="white"/>
              </a:solidFill>
              <a:ln w="1">
                <a:solidFill>
                  <a:prstClr val="green"/>
                </a:solidFill>
              </a:ln>
            </xdr:spPr>
            <xdr:txBody>
              <a:bodyPr vertOverflow="clip" horzOverflow="clip"/>
              <a:lstStyle/>
              <a:p>
                <a:r>
                  <a:rPr lang="es-AR"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mc:AlternateContent xmlns:mc="http://schemas.openxmlformats.org/markup-compatibility/2006" xmlns:sle15="http://schemas.microsoft.com/office/drawing/2012/slicer">
        <mc:Choice Requires="sle15">
          <xdr:graphicFrame macro="">
            <xdr:nvGraphicFramePr>
              <xdr:cNvPr id="7" name="CRB 7">
                <a:extLst>
                  <a:ext uri="{FF2B5EF4-FFF2-40B4-BE49-F238E27FC236}">
                    <a16:creationId xmlns:a16="http://schemas.microsoft.com/office/drawing/2014/main" id="{8EB48025-E5D6-F346-A5E4-FFEDF8805400}"/>
                  </a:ext>
                </a:extLst>
              </xdr:cNvPr>
              <xdr:cNvGraphicFramePr/>
            </xdr:nvGraphicFramePr>
            <xdr:xfrm>
              <a:off x="5826940" y="1389142"/>
              <a:ext cx="1033962" cy="876532"/>
            </xdr:xfrm>
            <a:graphic>
              <a:graphicData uri="http://schemas.microsoft.com/office/drawing/2010/slicer">
                <sle:slicer xmlns:sle="http://schemas.microsoft.com/office/drawing/2010/slicer" name="CRB 7"/>
              </a:graphicData>
            </a:graphic>
          </xdr:graphicFrame>
        </mc:Choice>
        <mc:Fallback xmlns="">
          <xdr:sp macro="" textlink="">
            <xdr:nvSpPr>
              <xdr:cNvPr id="0" name=""/>
              <xdr:cNvSpPr>
                <a:spLocks noTextEdit="1"/>
              </xdr:cNvSpPr>
            </xdr:nvSpPr>
            <xdr:spPr>
              <a:xfrm>
                <a:off x="5826940" y="1389142"/>
                <a:ext cx="1033962" cy="876532"/>
              </a:xfrm>
              <a:prstGeom prst="rect">
                <a:avLst/>
              </a:prstGeom>
              <a:solidFill>
                <a:prstClr val="white"/>
              </a:solidFill>
              <a:ln w="1">
                <a:solidFill>
                  <a:prstClr val="green"/>
                </a:solidFill>
              </a:ln>
            </xdr:spPr>
            <xdr:txBody>
              <a:bodyPr vertOverflow="clip" horzOverflow="clip"/>
              <a:lstStyle/>
              <a:p>
                <a:r>
                  <a:rPr lang="es-AR"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mc:AlternateContent xmlns:mc="http://schemas.openxmlformats.org/markup-compatibility/2006" xmlns:sle15="http://schemas.microsoft.com/office/drawing/2012/slicer">
        <mc:Choice Requires="sle15">
          <xdr:graphicFrame macro="">
            <xdr:nvGraphicFramePr>
              <xdr:cNvPr id="8" name="Tipo de Acción 7">
                <a:extLst>
                  <a:ext uri="{FF2B5EF4-FFF2-40B4-BE49-F238E27FC236}">
                    <a16:creationId xmlns:a16="http://schemas.microsoft.com/office/drawing/2014/main" id="{BB3CE927-CDA1-CE81-FB07-3820B29EB3A3}"/>
                  </a:ext>
                </a:extLst>
              </xdr:cNvPr>
              <xdr:cNvGraphicFramePr/>
            </xdr:nvGraphicFramePr>
            <xdr:xfrm>
              <a:off x="9010358" y="1396994"/>
              <a:ext cx="5010442" cy="868680"/>
            </xdr:xfrm>
            <a:graphic>
              <a:graphicData uri="http://schemas.microsoft.com/office/drawing/2010/slicer">
                <sle:slicer xmlns:sle="http://schemas.microsoft.com/office/drawing/2010/slicer" name="Tipo de Acción 7"/>
              </a:graphicData>
            </a:graphic>
          </xdr:graphicFrame>
        </mc:Choice>
        <mc:Fallback xmlns="">
          <xdr:sp macro="" textlink="">
            <xdr:nvSpPr>
              <xdr:cNvPr id="0" name=""/>
              <xdr:cNvSpPr>
                <a:spLocks noTextEdit="1"/>
              </xdr:cNvSpPr>
            </xdr:nvSpPr>
            <xdr:spPr>
              <a:xfrm>
                <a:off x="9010358" y="1396994"/>
                <a:ext cx="5010442" cy="868680"/>
              </a:xfrm>
              <a:prstGeom prst="rect">
                <a:avLst/>
              </a:prstGeom>
              <a:solidFill>
                <a:prstClr val="white"/>
              </a:solidFill>
              <a:ln w="1">
                <a:solidFill>
                  <a:prstClr val="green"/>
                </a:solidFill>
              </a:ln>
            </xdr:spPr>
            <xdr:txBody>
              <a:bodyPr vertOverflow="clip" horzOverflow="clip"/>
              <a:lstStyle/>
              <a:p>
                <a:r>
                  <a:rPr lang="es-AR"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xdr:grpSp>
    <xdr:clientData fLocksWithSheet="0"/>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cinti\OneDrive%20-%20FSC\Documents\FSC%20ARGENTINA\EST&#193;NDAR%20NACIONAL\Versi&#243;n%20corregida\Anexo%20de%20Autoevaluaci&#243;n%20PMC%202.1.xlsx" TargetMode="External"/><Relationship Id="rId1" Type="http://schemas.openxmlformats.org/officeDocument/2006/relationships/externalLinkPath" Target="/Users/cinti/OneDrive%20-%20FSC/Documents/FSC%20ARGENTINA/EST&#193;NDAR%20NACIONAL/Versi&#243;n%20corregida/Anexo%20de%20Autoevaluaci&#243;n%20PMC%20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ESTÁNDAR"/>
      <sheetName val="Respuestas"/>
      <sheetName val="P.1"/>
      <sheetName val="P.2"/>
      <sheetName val="P.2 No"/>
      <sheetName val="P.3"/>
      <sheetName val="P.4"/>
      <sheetName val="P.5"/>
      <sheetName val="P.6"/>
      <sheetName val="P.7"/>
      <sheetName val="P.10)"/>
      <sheetName val="Resumen P.1"/>
      <sheetName val="Hoja1"/>
      <sheetName val="P.8"/>
      <sheetName val="Resumen P.2"/>
      <sheetName val="Resumen P.3"/>
      <sheetName val="Resumen P.4"/>
      <sheetName val="Resumen P.5"/>
      <sheetName val="Resumen P.6"/>
      <sheetName val="Resumen P.7"/>
      <sheetName val="Resumen P.8"/>
      <sheetName val="P.9"/>
      <sheetName val="Resumen P.9"/>
      <sheetName val="P.10 No"/>
      <sheetName val="Resumen P.10"/>
      <sheetName val="Menú"/>
      <sheetName val="GUÍA DE USO"/>
      <sheetName val="Hoja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Set>
  </externalBook>
</externalLink>
</file>

<file path=xl/persons/person.xml><?xml version="1.0" encoding="utf-8"?>
<personList xmlns="http://schemas.microsoft.com/office/spreadsheetml/2018/threadedcomments" xmlns:x="http://schemas.openxmlformats.org/spreadsheetml/2006/main">
  <person displayName="Janja Eke" id="{E409FB8B-1438-4F5B-AFF3-3ED24455F02B}" userId="j.eke@fsc.org" providerId="PeoplePicker"/>
  <person displayName="Laura Simos-Paulus" id="{739C0AF9-0F76-4AA6-8B47-30165D9B2F5D}" userId="S::l.paulus@fsc.org::2857c28a-6df9-451b-895e-ac3919f48cc8" providerId="AD"/>
</personList>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Respuesta111" xr10:uid="{16965DBB-3274-4101-8CD2-DFB59C48C300}" sourceName="Réponse">
  <extLst>
    <x:ext xmlns:x15="http://schemas.microsoft.com/office/spreadsheetml/2010/11/main" uri="{2F2917AC-EB37-4324-AD4E-5DD8C200BD13}">
      <x15:tableSlicerCache tableId="4" column="4"/>
    </x:ext>
  </extLst>
</slicerCacheDefinition>
</file>

<file path=xl/slicerCaches/slicerCache10.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PMC11111" xr10:uid="{2B7B61D5-AC11-47B8-AA1B-5C53D555C6DE}" sourceName="PAC">
  <extLst>
    <x:ext xmlns:x15="http://schemas.microsoft.com/office/spreadsheetml/2010/11/main" uri="{2F2917AC-EB37-4324-AD4E-5DD8C200BD13}">
      <x15:tableSlicerCache tableId="5" column="6"/>
    </x:ext>
  </extLst>
</slicerCacheDefinition>
</file>

<file path=xl/slicerCaches/slicerCache1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CRB1111" xr10:uid="{6C728666-625F-4572-94F9-720D0B87405B}" sourceName="CFR">
  <extLst>
    <x:ext xmlns:x15="http://schemas.microsoft.com/office/spreadsheetml/2010/11/main" uri="{2F2917AC-EB37-4324-AD4E-5DD8C200BD13}">
      <x15:tableSlicerCache tableId="5" column="8"/>
    </x:ext>
  </extLst>
</slicerCacheDefinition>
</file>

<file path=xl/slicerCaches/slicerCache1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Tipo_de_Acción1111" xr10:uid="{8305DA29-57FE-4F89-986B-D67AB190B8C2}" sourceName="Type d'action">
  <extLst>
    <x:ext xmlns:x15="http://schemas.microsoft.com/office/spreadsheetml/2010/11/main" uri="{2F2917AC-EB37-4324-AD4E-5DD8C200BD13}">
      <x15:tableSlicerCache tableId="5" column="9"/>
    </x:ext>
  </extLst>
</slicerCacheDefinition>
</file>

<file path=xl/slicerCaches/slicerCache1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Respuesta12" xr10:uid="{18439592-42CB-4141-9B85-39B2D1919FA7}" sourceName="Réponse">
  <extLst>
    <x:ext xmlns:x15="http://schemas.microsoft.com/office/spreadsheetml/2010/11/main" uri="{2F2917AC-EB37-4324-AD4E-5DD8C200BD13}">
      <x15:tableSlicerCache tableId="6" column="4"/>
    </x:ext>
  </extLst>
</slicerCacheDefinition>
</file>

<file path=xl/slicerCaches/slicerCache14.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Nivel_de_conformidad12" xr10:uid="{774F622E-44D2-4917-97B2-E3B68A1CCD0B}" sourceName="Niveau de conformité">
  <extLst>
    <x:ext xmlns:x15="http://schemas.microsoft.com/office/spreadsheetml/2010/11/main" uri="{2F2917AC-EB37-4324-AD4E-5DD8C200BD13}">
      <x15:tableSlicerCache tableId="6" column="7"/>
    </x:ext>
  </extLst>
</slicerCacheDefinition>
</file>

<file path=xl/slicerCaches/slicerCache15.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Criterio12" xr10:uid="{2EB8D68F-928C-48BA-9339-A904DD4EA201}" sourceName="Critère">
  <extLst>
    <x:ext xmlns:x15="http://schemas.microsoft.com/office/spreadsheetml/2010/11/main" uri="{2F2917AC-EB37-4324-AD4E-5DD8C200BD13}">
      <x15:tableSlicerCache tableId="6" column="2"/>
    </x:ext>
    <x:ext xmlns:x15="http://schemas.microsoft.com/office/spreadsheetml/2010/11/main" uri="{470722E0-AACD-4C17-9CDC-17EF765DBC7E}">
      <x15:slicerCacheHideItemsWithNoData/>
    </x:ext>
  </extLst>
</slicerCacheDefinition>
</file>

<file path=xl/slicerCaches/slicerCache16.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PMC112" xr10:uid="{5B434935-BB03-4CB0-8237-8E120B6772AE}" sourceName="PAC">
  <extLst>
    <x:ext xmlns:x15="http://schemas.microsoft.com/office/spreadsheetml/2010/11/main" uri="{2F2917AC-EB37-4324-AD4E-5DD8C200BD13}">
      <x15:tableSlicerCache tableId="6" column="6"/>
    </x:ext>
  </extLst>
</slicerCacheDefinition>
</file>

<file path=xl/slicerCaches/slicerCache17.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CRB12" xr10:uid="{E1A3E1D9-AB27-4CEB-A539-17FB39EEE2A1}" sourceName="CFR">
  <extLst>
    <x:ext xmlns:x15="http://schemas.microsoft.com/office/spreadsheetml/2010/11/main" uri="{2F2917AC-EB37-4324-AD4E-5DD8C200BD13}">
      <x15:tableSlicerCache tableId="6" column="8"/>
    </x:ext>
  </extLst>
</slicerCacheDefinition>
</file>

<file path=xl/slicerCaches/slicerCache18.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Tipo_de_Acción12" xr10:uid="{01DF56AB-6D82-4DE0-9754-19C430106045}" sourceName="Type d'action">
  <extLst>
    <x:ext xmlns:x15="http://schemas.microsoft.com/office/spreadsheetml/2010/11/main" uri="{2F2917AC-EB37-4324-AD4E-5DD8C200BD13}">
      <x15:tableSlicerCache tableId="6" column="9"/>
    </x:ext>
  </extLst>
</slicerCacheDefinition>
</file>

<file path=xl/slicerCaches/slicerCache19.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Respuesta121" xr10:uid="{F812D713-9A37-45E6-95A2-B979FF885A1A}" sourceName="Réponse">
  <extLst>
    <x:ext xmlns:x15="http://schemas.microsoft.com/office/spreadsheetml/2010/11/main" uri="{2F2917AC-EB37-4324-AD4E-5DD8C200BD13}">
      <x15:tableSlicerCache tableId="7" column="4"/>
    </x:ext>
  </extLst>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Nivel_de_conformidad111" xr10:uid="{8EE71149-C56A-4746-ADD5-D1A75FC3E144}" sourceName="Niveau de conformité">
  <extLst>
    <x:ext xmlns:x15="http://schemas.microsoft.com/office/spreadsheetml/2010/11/main" uri="{2F2917AC-EB37-4324-AD4E-5DD8C200BD13}">
      <x15:tableSlicerCache tableId="4" column="7"/>
    </x:ext>
  </extLst>
</slicerCacheDefinition>
</file>

<file path=xl/slicerCaches/slicerCache20.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Nivel_de_conformidad121" xr10:uid="{CC408AEC-0B0F-42F6-8DAF-18D9997CE1EC}" sourceName="Niveau de conformité">
  <extLst>
    <x:ext xmlns:x15="http://schemas.microsoft.com/office/spreadsheetml/2010/11/main" uri="{2F2917AC-EB37-4324-AD4E-5DD8C200BD13}">
      <x15:tableSlicerCache tableId="7" column="7"/>
    </x:ext>
  </extLst>
</slicerCacheDefinition>
</file>

<file path=xl/slicerCaches/slicerCache2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Criterio121" xr10:uid="{B031AB60-B61C-4CEA-818B-F215B814FA67}" sourceName="Critère">
  <extLst>
    <x:ext xmlns:x15="http://schemas.microsoft.com/office/spreadsheetml/2010/11/main" uri="{2F2917AC-EB37-4324-AD4E-5DD8C200BD13}">
      <x15:tableSlicerCache tableId="7" column="2"/>
    </x:ext>
    <x:ext xmlns:x15="http://schemas.microsoft.com/office/spreadsheetml/2010/11/main" uri="{470722E0-AACD-4C17-9CDC-17EF765DBC7E}">
      <x15:slicerCacheHideItemsWithNoData/>
    </x:ext>
  </extLst>
</slicerCacheDefinition>
</file>

<file path=xl/slicerCaches/slicerCache2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PMC1121" xr10:uid="{8DE68C30-ED49-42BD-B5D7-6A6FA0125F95}" sourceName="PAC">
  <extLst>
    <x:ext xmlns:x15="http://schemas.microsoft.com/office/spreadsheetml/2010/11/main" uri="{2F2917AC-EB37-4324-AD4E-5DD8C200BD13}">
      <x15:tableSlicerCache tableId="7" column="6"/>
    </x:ext>
  </extLst>
</slicerCacheDefinition>
</file>

<file path=xl/slicerCaches/slicerCache2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CRB121" xr10:uid="{F0AB87CE-2153-4131-84A6-A8C26DC41941}" sourceName="CFR">
  <extLst>
    <x:ext xmlns:x15="http://schemas.microsoft.com/office/spreadsheetml/2010/11/main" uri="{2F2917AC-EB37-4324-AD4E-5DD8C200BD13}">
      <x15:tableSlicerCache tableId="7" column="8"/>
    </x:ext>
  </extLst>
</slicerCacheDefinition>
</file>

<file path=xl/slicerCaches/slicerCache24.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Tipo_de_Acción121" xr10:uid="{7334EF26-B270-4DF7-9FE3-24AE855A2378}" sourceName="Type d'action">
  <extLst>
    <x:ext xmlns:x15="http://schemas.microsoft.com/office/spreadsheetml/2010/11/main" uri="{2F2917AC-EB37-4324-AD4E-5DD8C200BD13}">
      <x15:tableSlicerCache tableId="7" column="9"/>
    </x:ext>
  </extLst>
</slicerCacheDefinition>
</file>

<file path=xl/slicerCaches/slicerCache25.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Respuesta1211" xr10:uid="{426DB6EB-B01C-4183-BC12-C7E33B3FD9A7}" sourceName="Réponse">
  <extLst>
    <x:ext xmlns:x15="http://schemas.microsoft.com/office/spreadsheetml/2010/11/main" uri="{2F2917AC-EB37-4324-AD4E-5DD8C200BD13}">
      <x15:tableSlicerCache tableId="8" column="4"/>
    </x:ext>
  </extLst>
</slicerCacheDefinition>
</file>

<file path=xl/slicerCaches/slicerCache26.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Nivel_de_conformidad1211" xr10:uid="{2E848C54-F48B-40EC-B3BC-1AE696B8EC5D}" sourceName="Niveau de conformité">
  <extLst>
    <x:ext xmlns:x15="http://schemas.microsoft.com/office/spreadsheetml/2010/11/main" uri="{2F2917AC-EB37-4324-AD4E-5DD8C200BD13}">
      <x15:tableSlicerCache tableId="8" column="7"/>
    </x:ext>
  </extLst>
</slicerCacheDefinition>
</file>

<file path=xl/slicerCaches/slicerCache27.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Criterio1211" xr10:uid="{1CCD9555-DDCE-4F27-8CA3-94C64352CD09}" sourceName="Critère">
  <extLst>
    <x:ext xmlns:x15="http://schemas.microsoft.com/office/spreadsheetml/2010/11/main" uri="{2F2917AC-EB37-4324-AD4E-5DD8C200BD13}">
      <x15:tableSlicerCache tableId="8" column="2"/>
    </x:ext>
    <x:ext xmlns:x15="http://schemas.microsoft.com/office/spreadsheetml/2010/11/main" uri="{470722E0-AACD-4C17-9CDC-17EF765DBC7E}">
      <x15:slicerCacheHideItemsWithNoData/>
    </x:ext>
  </extLst>
</slicerCacheDefinition>
</file>

<file path=xl/slicerCaches/slicerCache28.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PMC11211" xr10:uid="{1499CECB-70EB-4435-8547-E367DC44A691}" sourceName="PAC">
  <extLst>
    <x:ext xmlns:x15="http://schemas.microsoft.com/office/spreadsheetml/2010/11/main" uri="{2F2917AC-EB37-4324-AD4E-5DD8C200BD13}">
      <x15:tableSlicerCache tableId="8" column="6"/>
    </x:ext>
  </extLst>
</slicerCacheDefinition>
</file>

<file path=xl/slicerCaches/slicerCache29.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CRB1211" xr10:uid="{FB9C39DB-A01A-473B-9601-10AEAD6D1333}" sourceName="CFR">
  <extLst>
    <x:ext xmlns:x15="http://schemas.microsoft.com/office/spreadsheetml/2010/11/main" uri="{2F2917AC-EB37-4324-AD4E-5DD8C200BD13}">
      <x15:tableSlicerCache tableId="8" column="8"/>
    </x:ext>
  </extLst>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Criterio111" xr10:uid="{1486623F-0369-4149-996D-C544D15C916C}" sourceName="Critère">
  <extLst>
    <x:ext xmlns:x15="http://schemas.microsoft.com/office/spreadsheetml/2010/11/main" uri="{2F2917AC-EB37-4324-AD4E-5DD8C200BD13}">
      <x15:tableSlicerCache tableId="4" column="2"/>
    </x:ext>
    <x:ext xmlns:x15="http://schemas.microsoft.com/office/spreadsheetml/2010/11/main" uri="{470722E0-AACD-4C17-9CDC-17EF765DBC7E}">
      <x15:slicerCacheHideItemsWithNoData/>
    </x:ext>
  </extLst>
</slicerCacheDefinition>
</file>

<file path=xl/slicerCaches/slicerCache30.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Tipo_de_Acción1211" xr10:uid="{689117E2-8723-43F4-A26D-4B350850B112}" sourceName="Type d'action">
  <extLst>
    <x:ext xmlns:x15="http://schemas.microsoft.com/office/spreadsheetml/2010/11/main" uri="{2F2917AC-EB37-4324-AD4E-5DD8C200BD13}">
      <x15:tableSlicerCache tableId="8" column="9"/>
    </x:ext>
  </extLst>
</slicerCacheDefinition>
</file>

<file path=xl/slicerCaches/slicerCache3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Respuesta122" xr10:uid="{F614A8F9-C4F3-4FE0-8D03-4BF7F2E6BFCF}" sourceName="Réponse">
  <extLst>
    <x:ext xmlns:x15="http://schemas.microsoft.com/office/spreadsheetml/2010/11/main" uri="{2F2917AC-EB37-4324-AD4E-5DD8C200BD13}">
      <x15:tableSlicerCache tableId="9" column="4"/>
    </x:ext>
  </extLst>
</slicerCacheDefinition>
</file>

<file path=xl/slicerCaches/slicerCache3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Nivel_de_conformidad122" xr10:uid="{27E729D5-14A8-4B8D-B2BF-C49401D9505D}" sourceName="Niveau de conformité">
  <extLst>
    <x:ext xmlns:x15="http://schemas.microsoft.com/office/spreadsheetml/2010/11/main" uri="{2F2917AC-EB37-4324-AD4E-5DD8C200BD13}">
      <x15:tableSlicerCache tableId="9" column="7"/>
    </x:ext>
  </extLst>
</slicerCacheDefinition>
</file>

<file path=xl/slicerCaches/slicerCache3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Criterio122" xr10:uid="{F24E10A9-34A3-40A3-B30C-BE2C53962C64}" sourceName="Critère">
  <extLst>
    <x:ext xmlns:x15="http://schemas.microsoft.com/office/spreadsheetml/2010/11/main" uri="{2F2917AC-EB37-4324-AD4E-5DD8C200BD13}">
      <x15:tableSlicerCache tableId="9" column="2"/>
    </x:ext>
    <x:ext xmlns:x15="http://schemas.microsoft.com/office/spreadsheetml/2010/11/main" uri="{470722E0-AACD-4C17-9CDC-17EF765DBC7E}">
      <x15:slicerCacheHideItemsWithNoData/>
    </x:ext>
  </extLst>
</slicerCacheDefinition>
</file>

<file path=xl/slicerCaches/slicerCache34.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PMC1122" xr10:uid="{A25691B9-5B6E-4EB0-8D70-8BC96A987E86}" sourceName="PAC">
  <extLst>
    <x:ext xmlns:x15="http://schemas.microsoft.com/office/spreadsheetml/2010/11/main" uri="{2F2917AC-EB37-4324-AD4E-5DD8C200BD13}">
      <x15:tableSlicerCache tableId="9" column="6"/>
    </x:ext>
  </extLst>
</slicerCacheDefinition>
</file>

<file path=xl/slicerCaches/slicerCache35.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CRB122" xr10:uid="{0FBE8B0C-E147-4E3B-8159-71790437B918}" sourceName="CFR">
  <extLst>
    <x:ext xmlns:x15="http://schemas.microsoft.com/office/spreadsheetml/2010/11/main" uri="{2F2917AC-EB37-4324-AD4E-5DD8C200BD13}">
      <x15:tableSlicerCache tableId="9" column="8"/>
    </x:ext>
  </extLst>
</slicerCacheDefinition>
</file>

<file path=xl/slicerCaches/slicerCache36.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Tipo_de_Acción122" xr10:uid="{B0001D6F-41D3-481D-919B-3F1F83A2F971}" sourceName="Type d'action">
  <extLst>
    <x:ext xmlns:x15="http://schemas.microsoft.com/office/spreadsheetml/2010/11/main" uri="{2F2917AC-EB37-4324-AD4E-5DD8C200BD13}">
      <x15:tableSlicerCache tableId="9" column="9"/>
    </x:ext>
  </extLst>
</slicerCacheDefinition>
</file>

<file path=xl/slicerCaches/slicerCache37.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Respuesta13" xr10:uid="{119ABD63-3E03-418E-9844-9B32E93B05A6}" sourceName="Réponse">
  <extLst>
    <x:ext xmlns:x15="http://schemas.microsoft.com/office/spreadsheetml/2010/11/main" uri="{2F2917AC-EB37-4324-AD4E-5DD8C200BD13}">
      <x15:tableSlicerCache tableId="10" column="4"/>
    </x:ext>
  </extLst>
</slicerCacheDefinition>
</file>

<file path=xl/slicerCaches/slicerCache38.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Nivel_de_conformidad13" xr10:uid="{75A27317-47EE-4BB1-BA03-790CEB7BE0D8}" sourceName="Niveau de conformité">
  <extLst>
    <x:ext xmlns:x15="http://schemas.microsoft.com/office/spreadsheetml/2010/11/main" uri="{2F2917AC-EB37-4324-AD4E-5DD8C200BD13}">
      <x15:tableSlicerCache tableId="10" column="7"/>
    </x:ext>
  </extLst>
</slicerCacheDefinition>
</file>

<file path=xl/slicerCaches/slicerCache39.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Criterio13" xr10:uid="{F7AD511B-6760-46B8-93A5-FA1F19E73D03}" sourceName="Critère">
  <extLst>
    <x:ext xmlns:x15="http://schemas.microsoft.com/office/spreadsheetml/2010/11/main" uri="{2F2917AC-EB37-4324-AD4E-5DD8C200BD13}">
      <x15:tableSlicerCache tableId="10" column="2"/>
    </x:ext>
    <x:ext xmlns:x15="http://schemas.microsoft.com/office/spreadsheetml/2010/11/main" uri="{470722E0-AACD-4C17-9CDC-17EF765DBC7E}">
      <x15:slicerCacheHideItemsWithNoData/>
    </x:ext>
  </extLst>
</slicerCacheDefinition>
</file>

<file path=xl/slicerCaches/slicerCache4.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PMC1111" xr10:uid="{93934911-5896-4966-A358-3B764A17AB80}" sourceName="PAC">
  <extLst>
    <x:ext xmlns:x15="http://schemas.microsoft.com/office/spreadsheetml/2010/11/main" uri="{2F2917AC-EB37-4324-AD4E-5DD8C200BD13}">
      <x15:tableSlicerCache tableId="4" column="6"/>
    </x:ext>
  </extLst>
</slicerCacheDefinition>
</file>

<file path=xl/slicerCaches/slicerCache40.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PMC113" xr10:uid="{FB44D373-9D6C-442F-A430-1B5DFBD8AF2D}" sourceName="PAC">
  <extLst>
    <x:ext xmlns:x15="http://schemas.microsoft.com/office/spreadsheetml/2010/11/main" uri="{2F2917AC-EB37-4324-AD4E-5DD8C200BD13}">
      <x15:tableSlicerCache tableId="10" column="6"/>
    </x:ext>
  </extLst>
</slicerCacheDefinition>
</file>

<file path=xl/slicerCaches/slicerCache4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CRB13" xr10:uid="{03B610CC-DFAD-45AE-ADE7-8A828DFEBEA8}" sourceName="CFR">
  <extLst>
    <x:ext xmlns:x15="http://schemas.microsoft.com/office/spreadsheetml/2010/11/main" uri="{2F2917AC-EB37-4324-AD4E-5DD8C200BD13}">
      <x15:tableSlicerCache tableId="10" column="8"/>
    </x:ext>
  </extLst>
</slicerCacheDefinition>
</file>

<file path=xl/slicerCaches/slicerCache4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Tipo_de_Acción13" xr10:uid="{AE2611AE-84CC-4C09-8B8F-112A1D33B6E1}" sourceName="Type d'action">
  <extLst>
    <x:ext xmlns:x15="http://schemas.microsoft.com/office/spreadsheetml/2010/11/main" uri="{2F2917AC-EB37-4324-AD4E-5DD8C200BD13}">
      <x15:tableSlicerCache tableId="10" column="9"/>
    </x:ext>
  </extLst>
</slicerCacheDefinition>
</file>

<file path=xl/slicerCaches/slicerCache4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CRB2" xr10:uid="{99608E57-DDEF-4AA5-A203-442F7B34A326}" sourceName="CFR">
  <extLst>
    <x:ext xmlns:x15="http://schemas.microsoft.com/office/spreadsheetml/2010/11/main" uri="{2F2917AC-EB37-4324-AD4E-5DD8C200BD13}">
      <x15:tableSlicerCache tableId="11" column="8"/>
    </x:ext>
  </extLst>
</slicerCacheDefinition>
</file>

<file path=xl/slicerCaches/slicerCache44.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PMC12" xr10:uid="{8DF1F1BA-2252-4A9F-B4C2-AAF3B177DF49}" sourceName="PAC">
  <extLst>
    <x:ext xmlns:x15="http://schemas.microsoft.com/office/spreadsheetml/2010/11/main" uri="{2F2917AC-EB37-4324-AD4E-5DD8C200BD13}">
      <x15:tableSlicerCache tableId="11" column="6"/>
    </x:ext>
  </extLst>
</slicerCacheDefinition>
</file>

<file path=xl/slicerCaches/slicerCache45.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Nivel_de_conformidad2" xr10:uid="{0F3655A0-EFA7-4E28-8AEF-B17072690C0F}" sourceName="Niveau de conformité">
  <extLst>
    <x:ext xmlns:x15="http://schemas.microsoft.com/office/spreadsheetml/2010/11/main" uri="{2F2917AC-EB37-4324-AD4E-5DD8C200BD13}">
      <x15:tableSlicerCache tableId="11" column="7"/>
    </x:ext>
  </extLst>
</slicerCacheDefinition>
</file>

<file path=xl/slicerCaches/slicerCache46.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Respuesta2" xr10:uid="{A958258D-19FA-4706-B52B-3F105C43F10D}" sourceName="Réponse">
  <extLst>
    <x:ext xmlns:x15="http://schemas.microsoft.com/office/spreadsheetml/2010/11/main" uri="{2F2917AC-EB37-4324-AD4E-5DD8C200BD13}">
      <x15:tableSlicerCache tableId="11" column="4"/>
    </x:ext>
  </extLst>
</slicerCacheDefinition>
</file>

<file path=xl/slicerCaches/slicerCache47.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Principio" xr10:uid="{FF1AFE68-05EC-4452-B4BF-7FE216B08069}" sourceName="Principe">
  <extLst>
    <x:ext xmlns:x15="http://schemas.microsoft.com/office/spreadsheetml/2010/11/main" uri="{2F2917AC-EB37-4324-AD4E-5DD8C200BD13}">
      <x15:tableSlicerCache tableId="11" column="12"/>
    </x:ext>
  </extLst>
</slicerCacheDefinition>
</file>

<file path=xl/slicerCaches/slicerCache48.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Respuesta21" xr10:uid="{DDA79440-FDAB-47FD-949E-8F3C130C0884}" sourceName="Réponse">
  <extLst>
    <x:ext xmlns:x15="http://schemas.microsoft.com/office/spreadsheetml/2010/11/main" uri="{2F2917AC-EB37-4324-AD4E-5DD8C200BD13}">
      <x15:tableSlicerCache tableId="12" column="4"/>
    </x:ext>
  </extLst>
</slicerCacheDefinition>
</file>

<file path=xl/slicerCaches/slicerCache49.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Nivel_de_conformidad21" xr10:uid="{670C535E-F851-4FC1-B4FC-7DFC1820E6E2}" sourceName="Niveau de conformité">
  <extLst>
    <x:ext xmlns:x15="http://schemas.microsoft.com/office/spreadsheetml/2010/11/main" uri="{2F2917AC-EB37-4324-AD4E-5DD8C200BD13}">
      <x15:tableSlicerCache tableId="12" column="7"/>
    </x:ext>
  </extLst>
</slicerCacheDefinition>
</file>

<file path=xl/slicerCaches/slicerCache5.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CRB111" xr10:uid="{CD9294F6-73C3-4201-9A9E-743378A80687}" sourceName="CFR">
  <extLst>
    <x:ext xmlns:x15="http://schemas.microsoft.com/office/spreadsheetml/2010/11/main" uri="{2F2917AC-EB37-4324-AD4E-5DD8C200BD13}">
      <x15:tableSlicerCache tableId="4" column="8"/>
    </x:ext>
  </extLst>
</slicerCacheDefinition>
</file>

<file path=xl/slicerCaches/slicerCache50.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PMC121" xr10:uid="{3A98498A-1066-40FA-9F11-37C0F2DC78A3}" sourceName="PAC">
  <extLst>
    <x:ext xmlns:x15="http://schemas.microsoft.com/office/spreadsheetml/2010/11/main" uri="{2F2917AC-EB37-4324-AD4E-5DD8C200BD13}">
      <x15:tableSlicerCache tableId="12" column="6"/>
    </x:ext>
  </extLst>
</slicerCacheDefinition>
</file>

<file path=xl/slicerCaches/slicerCache5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CRB21" xr10:uid="{BCF17BF6-8E3F-4C71-A6B2-BAE2F1BD5543}" sourceName="CRB">
  <extLst>
    <x:ext xmlns:x15="http://schemas.microsoft.com/office/spreadsheetml/2010/11/main" uri="{2F2917AC-EB37-4324-AD4E-5DD8C200BD13}">
      <x15:tableSlicerCache tableId="12" column="8"/>
    </x:ext>
  </extLst>
</slicerCacheDefinition>
</file>

<file path=xl/slicerCaches/slicerCache5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Tipo_de_Acción21" xr10:uid="{A7D391FE-51D7-4046-B742-0D07C9ACF91E}" sourceName="Type d'action">
  <extLst>
    <x:ext xmlns:x15="http://schemas.microsoft.com/office/spreadsheetml/2010/11/main" uri="{2F2917AC-EB37-4324-AD4E-5DD8C200BD13}">
      <x15:tableSlicerCache tableId="12" column="9"/>
    </x:ext>
  </extLst>
</slicerCacheDefinition>
</file>

<file path=xl/slicerCaches/slicerCache5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Principio1" xr10:uid="{CBD8D5C5-4FD0-4EE1-B9C2-89AB25636AD7}" sourceName="Principe">
  <extLst>
    <x:ext xmlns:x15="http://schemas.microsoft.com/office/spreadsheetml/2010/11/main" uri="{2F2917AC-EB37-4324-AD4E-5DD8C200BD13}">
      <x15:tableSlicerCache tableId="12" column="12"/>
    </x:ext>
  </extLst>
</slicerCacheDefinition>
</file>

<file path=xl/slicerCaches/slicerCache54.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Tipo_de_Acción1" xr10:uid="{6736E454-3320-48E9-BB3F-581D5FF3C574}" sourceName="Type d'action">
  <extLst>
    <x:ext xmlns:x15="http://schemas.microsoft.com/office/spreadsheetml/2010/11/main" uri="{2F2917AC-EB37-4324-AD4E-5DD8C200BD13}">
      <x15:tableSlicerCache tableId="2" column="9"/>
    </x:ext>
  </extLst>
</slicerCacheDefinition>
</file>

<file path=xl/slicerCaches/slicerCache55.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CRB1" xr10:uid="{6CC71EC8-4556-44C2-A0D6-91D5A1C57958}" sourceName="CFR">
  <extLst>
    <x:ext xmlns:x15="http://schemas.microsoft.com/office/spreadsheetml/2010/11/main" uri="{2F2917AC-EB37-4324-AD4E-5DD8C200BD13}">
      <x15:tableSlicerCache tableId="2" column="8"/>
    </x:ext>
  </extLst>
</slicerCacheDefinition>
</file>

<file path=xl/slicerCaches/slicerCache56.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PMC11" xr10:uid="{58043763-23EA-4681-8C18-C384A98F1AFF}" sourceName="PAC">
  <extLst>
    <x:ext xmlns:x15="http://schemas.microsoft.com/office/spreadsheetml/2010/11/main" uri="{2F2917AC-EB37-4324-AD4E-5DD8C200BD13}">
      <x15:tableSlicerCache tableId="2" column="6"/>
    </x:ext>
  </extLst>
</slicerCacheDefinition>
</file>

<file path=xl/slicerCaches/slicerCache57.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Criterio1" xr10:uid="{D64EE9DA-FCA1-441B-9E6A-8426A84DA924}" sourceName="Critère">
  <extLst>
    <x:ext xmlns:x15="http://schemas.microsoft.com/office/spreadsheetml/2010/11/main" uri="{2F2917AC-EB37-4324-AD4E-5DD8C200BD13}">
      <x15:tableSlicerCache tableId="2" column="2"/>
    </x:ext>
    <x:ext xmlns:x15="http://schemas.microsoft.com/office/spreadsheetml/2010/11/main" uri="{470722E0-AACD-4C17-9CDC-17EF765DBC7E}">
      <x15:slicerCacheHideItemsWithNoData/>
    </x:ext>
  </extLst>
</slicerCacheDefinition>
</file>

<file path=xl/slicerCaches/slicerCache58.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Nivel_de_conformidad1" xr10:uid="{06BAAAAC-B1F1-442B-B2F7-11BF75BA70A1}" sourceName="Niveau de conformité">
  <extLst>
    <x:ext xmlns:x15="http://schemas.microsoft.com/office/spreadsheetml/2010/11/main" uri="{2F2917AC-EB37-4324-AD4E-5DD8C200BD13}">
      <x15:tableSlicerCache tableId="2" column="7"/>
    </x:ext>
  </extLst>
</slicerCacheDefinition>
</file>

<file path=xl/slicerCaches/slicerCache59.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Respuesta1" xr10:uid="{A4B7C00F-55C4-43A8-9966-3CBAB5D0C7AA}" sourceName="Réponse">
  <extLst>
    <x:ext xmlns:x15="http://schemas.microsoft.com/office/spreadsheetml/2010/11/main" uri="{2F2917AC-EB37-4324-AD4E-5DD8C200BD13}">
      <x15:tableSlicerCache tableId="2" column="4"/>
    </x:ext>
  </extLst>
</slicerCacheDefinition>
</file>

<file path=xl/slicerCaches/slicerCache6.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Tipo_de_Acción111" xr10:uid="{5FCD6C1D-A217-44AB-8BAB-8EE119691C84}" sourceName="Type d'action">
  <extLst>
    <x:ext xmlns:x15="http://schemas.microsoft.com/office/spreadsheetml/2010/11/main" uri="{2F2917AC-EB37-4324-AD4E-5DD8C200BD13}">
      <x15:tableSlicerCache tableId="4" column="9"/>
    </x:ext>
  </extLst>
</slicerCacheDefinition>
</file>

<file path=xl/slicerCaches/slicerCache60.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CRB" xr10:uid="{FD8A3A9E-9079-4DA7-AA5B-C599A4CF1830}" sourceName="CFR">
  <extLst>
    <x:ext xmlns:x15="http://schemas.microsoft.com/office/spreadsheetml/2010/11/main" uri="{2F2917AC-EB37-4324-AD4E-5DD8C200BD13}">
      <x15:tableSlicerCache tableId="1" column="8"/>
    </x:ext>
  </extLst>
</slicerCacheDefinition>
</file>

<file path=xl/slicerCaches/slicerCache6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PMC1" xr10:uid="{85E42D8C-1FFB-429A-A7C8-DAB73BB590A5}" sourceName="PAC">
  <extLst>
    <x:ext xmlns:x15="http://schemas.microsoft.com/office/spreadsheetml/2010/11/main" uri="{2F2917AC-EB37-4324-AD4E-5DD8C200BD13}">
      <x15:tableSlicerCache tableId="1" column="6"/>
    </x:ext>
  </extLst>
</slicerCacheDefinition>
</file>

<file path=xl/slicerCaches/slicerCache6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Criterio" xr10:uid="{E145655A-132C-42AA-B2F6-9F4CC78362F3}" sourceName="Critère">
  <extLst>
    <x:ext xmlns:x15="http://schemas.microsoft.com/office/spreadsheetml/2010/11/main" uri="{2F2917AC-EB37-4324-AD4E-5DD8C200BD13}">
      <x15:tableSlicerCache tableId="1" column="2"/>
    </x:ext>
    <x:ext xmlns:x15="http://schemas.microsoft.com/office/spreadsheetml/2010/11/main" uri="{470722E0-AACD-4C17-9CDC-17EF765DBC7E}">
      <x15:slicerCacheHideItemsWithNoData/>
    </x:ext>
  </extLst>
</slicerCacheDefinition>
</file>

<file path=xl/slicerCaches/slicerCache6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Nivel_de_conformidad" xr10:uid="{F04F866E-4F5E-4F06-80B2-1FAF26439DF6}" sourceName="Niveau de conformité">
  <extLst>
    <x:ext xmlns:x15="http://schemas.microsoft.com/office/spreadsheetml/2010/11/main" uri="{2F2917AC-EB37-4324-AD4E-5DD8C200BD13}">
      <x15:tableSlicerCache tableId="1" column="7"/>
    </x:ext>
  </extLst>
</slicerCacheDefinition>
</file>

<file path=xl/slicerCaches/slicerCache64.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Respuesta" xr10:uid="{B73598B3-869B-4B24-B62A-48EEAC027836}" sourceName="Réponse">
  <extLst>
    <x:ext xmlns:x15="http://schemas.microsoft.com/office/spreadsheetml/2010/11/main" uri="{2F2917AC-EB37-4324-AD4E-5DD8C200BD13}">
      <x15:tableSlicerCache tableId="1" column="4"/>
    </x:ext>
  </extLst>
</slicerCacheDefinition>
</file>

<file path=xl/slicerCaches/slicerCache65.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Tipo_de_Acción11" xr10:uid="{7D5722E3-781A-4C0A-930F-42CE7F9D77A3}" sourceName="Type d'action">
  <extLst>
    <x:ext xmlns:x15="http://schemas.microsoft.com/office/spreadsheetml/2010/11/main" uri="{2F2917AC-EB37-4324-AD4E-5DD8C200BD13}">
      <x15:tableSlicerCache tableId="3" column="9"/>
    </x:ext>
  </extLst>
</slicerCacheDefinition>
</file>

<file path=xl/slicerCaches/slicerCache66.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CRB11" xr10:uid="{7DB98643-8828-42DB-A001-071D2E5B2126}" sourceName="CFR">
  <extLst>
    <x:ext xmlns:x15="http://schemas.microsoft.com/office/spreadsheetml/2010/11/main" uri="{2F2917AC-EB37-4324-AD4E-5DD8C200BD13}">
      <x15:tableSlicerCache tableId="3" column="8"/>
    </x:ext>
  </extLst>
</slicerCacheDefinition>
</file>

<file path=xl/slicerCaches/slicerCache67.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PMC111" xr10:uid="{9ECD7D3C-3E9D-40F2-9919-A5A531DC6421}" sourceName="PAC">
  <extLst>
    <x:ext xmlns:x15="http://schemas.microsoft.com/office/spreadsheetml/2010/11/main" uri="{2F2917AC-EB37-4324-AD4E-5DD8C200BD13}">
      <x15:tableSlicerCache tableId="3" column="6"/>
    </x:ext>
  </extLst>
</slicerCacheDefinition>
</file>

<file path=xl/slicerCaches/slicerCache68.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Criterio11" xr10:uid="{BA580742-F965-46A4-A0D9-5F6599CB2CB9}" sourceName="Critère">
  <extLst>
    <x:ext xmlns:x15="http://schemas.microsoft.com/office/spreadsheetml/2010/11/main" uri="{2F2917AC-EB37-4324-AD4E-5DD8C200BD13}">
      <x15:tableSlicerCache tableId="3" column="2"/>
    </x:ext>
    <x:ext xmlns:x15="http://schemas.microsoft.com/office/spreadsheetml/2010/11/main" uri="{470722E0-AACD-4C17-9CDC-17EF765DBC7E}">
      <x15:slicerCacheHideItemsWithNoData/>
    </x:ext>
  </extLst>
</slicerCacheDefinition>
</file>

<file path=xl/slicerCaches/slicerCache69.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Nivel_de_conformidad11" xr10:uid="{9BE8629F-1E6E-41B1-BD74-0002E74B1C0D}" sourceName="Niveau de conformité">
  <extLst>
    <x:ext xmlns:x15="http://schemas.microsoft.com/office/spreadsheetml/2010/11/main" uri="{2F2917AC-EB37-4324-AD4E-5DD8C200BD13}">
      <x15:tableSlicerCache tableId="3" column="7"/>
    </x:ext>
  </extLst>
</slicerCacheDefinition>
</file>

<file path=xl/slicerCaches/slicerCache7.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Respuesta1111" xr10:uid="{A8D6058B-CB98-431E-A8B2-74EBADA45C03}" sourceName="Réponse">
  <extLst>
    <x:ext xmlns:x15="http://schemas.microsoft.com/office/spreadsheetml/2010/11/main" uri="{2F2917AC-EB37-4324-AD4E-5DD8C200BD13}">
      <x15:tableSlicerCache tableId="5" column="4"/>
    </x:ext>
  </extLst>
</slicerCacheDefinition>
</file>

<file path=xl/slicerCaches/slicerCache70.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Respuesta11" xr10:uid="{3A65729B-8406-4836-BB23-DFB7235A4008}" sourceName="Réponse">
  <extLst>
    <x:ext xmlns:x15="http://schemas.microsoft.com/office/spreadsheetml/2010/11/main" uri="{2F2917AC-EB37-4324-AD4E-5DD8C200BD13}">
      <x15:tableSlicerCache tableId="3" column="4"/>
    </x:ext>
  </extLst>
</slicerCacheDefinition>
</file>

<file path=xl/slicerCaches/slicerCache7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Tipo_de_Acción" xr10:uid="{5C63B1B2-898A-42D4-B0E6-4716F7EA8B50}" sourceName="Type d'action">
  <extLst>
    <x:ext xmlns:x15="http://schemas.microsoft.com/office/spreadsheetml/2010/11/main" uri="{2F2917AC-EB37-4324-AD4E-5DD8C200BD13}">
      <x15:tableSlicerCache tableId="1" column="9"/>
    </x:ext>
  </extLst>
</slicerCacheDefinition>
</file>

<file path=xl/slicerCaches/slicerCache8.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Nivel_de_conformidad1111" xr10:uid="{33348BA8-9940-44A7-A964-3C218345E77D}" sourceName="Niveau de conformité">
  <extLst>
    <x:ext xmlns:x15="http://schemas.microsoft.com/office/spreadsheetml/2010/11/main" uri="{2F2917AC-EB37-4324-AD4E-5DD8C200BD13}">
      <x15:tableSlicerCache tableId="5" column="7"/>
    </x:ext>
  </extLst>
</slicerCacheDefinition>
</file>

<file path=xl/slicerCaches/slicerCache9.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Criterio1111" xr10:uid="{37BCC491-DA85-4E12-8315-B180A5C64AB0}" sourceName="Critère">
  <extLst>
    <x:ext xmlns:x15="http://schemas.microsoft.com/office/spreadsheetml/2010/11/main" uri="{2F2917AC-EB37-4324-AD4E-5DD8C200BD13}">
      <x15:tableSlicerCache tableId="5" column="2"/>
    </x:ext>
    <x:ext xmlns:x15="http://schemas.microsoft.com/office/spreadsheetml/2010/11/main" uri="{470722E0-AACD-4C17-9CDC-17EF765DBC7E}">
      <x15:slicerCacheHideItemsWithNoData/>
    </x:ext>
  </extLst>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CRB" xr10:uid="{D2AB9F8F-7999-4022-8467-4EE1318640C8}" cache="SegmentaciónDeDatos_CRB" caption="CFR" style="SlicerStyleDark6" rowHeight="234950"/>
  <slicer name="PMC 1" xr10:uid="{818A1994-BA6B-4428-AF6A-534D2A305EF4}" cache="SegmentaciónDeDatos_PMC1" caption="PAC" style="SlicerStyleDark6" rowHeight="234950"/>
  <slicer name="Criterio" xr10:uid="{4FA37DCC-1E8A-4C36-A20D-B267289DEEBF}" cache="SegmentaciónDeDatos_Criterio" caption="Critère" columnCount="4" style="SlicerStyleDark6" rowHeight="234950"/>
  <slicer name="Nivel de conformidad" xr10:uid="{73411269-EA41-4F64-A785-17619865D663}" cache="SegmentaciónDeDatos_Nivel_de_conformidad" caption="Niveau de conformité" style="SlicerStyleDark6" rowHeight="234950"/>
  <slicer name="Respuesta" xr10:uid="{37A63AAC-4F40-4BF2-A2D1-81504C29678F}" cache="SegmentaciónDeDatos_Respuesta" caption="Réponse" style="SlicerStyleDark6" rowHeight="234950"/>
  <slicer name="Tipo de Acción" xr10:uid="{391EB2CE-1B2F-4A7F-B503-DE6779677A2E}" cache="SegmentaciónDeDatos_Tipo_de_Acción" caption="Type d'action" columnCount="3" style="SlicerStyleDark6" rowHeight="234950"/>
</slicers>
</file>

<file path=xl/slicers/slicer10.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Respuesta 9" xr10:uid="{6DEB462C-C25F-4939-8B6B-55027C7E9587}" cache="SegmentaciónDeDatos_Respuesta13" caption="Réponse" style="SlicerStyleDark6" rowHeight="234950"/>
  <slicer name="Nivel de conformidad 9" xr10:uid="{5F3FC405-BF64-4D9C-9BD3-9B51FF22212F}" cache="SegmentaciónDeDatos_Nivel_de_conformidad13" caption="Niveau de conformité" style="SlicerStyleDark6" rowHeight="234950"/>
  <slicer name="Criterio 9" xr10:uid="{C2976A9E-E27F-4EAD-BFF8-0664626FD4A0}" cache="SegmentaciónDeDatos_Criterio13" caption="Critère" columnCount="4" style="SlicerStyleDark6" rowHeight="234950"/>
  <slicer name="PMC 10" xr10:uid="{43B1EE59-9777-4676-B56A-3DEB2E5A3B71}" cache="SegmentaciónDeDatos_PMC113" caption="PAC" style="SlicerStyleDark6" rowHeight="234950"/>
  <slicer name="CRB 9" xr10:uid="{B7CFEA72-433F-4B59-B006-538BAB1BCFBC}" cache="SegmentaciónDeDatos_CRB13" caption="CFR" style="SlicerStyleDark6" rowHeight="234950"/>
  <slicer name="Tipo de Acción 9" xr10:uid="{94EFE1B0-89F2-401B-B2F3-9C95190212BD}" cache="SegmentaciónDeDatos_Tipo_de_Acción13" caption="Type d'action" columnCount="3" style="SlicerStyleDark6" rowHeight="234950"/>
</slicers>
</file>

<file path=xl/slicers/slicer1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CRB 10" xr10:uid="{6C3E15A1-0313-4206-9ABE-27A895FEB53E}" cache="SegmentaciónDeDatos_CRB2" caption="CFR" style="SlicerStyleDark6" rowHeight="234950"/>
  <slicer name="PMC 11" xr10:uid="{9DD8BFD4-00D8-469F-9449-89B00488E879}" cache="SegmentaciónDeDatos_PMC12" caption="PAC" style="SlicerStyleDark6" rowHeight="234950"/>
  <slicer name="Nivel de conformidad 10" xr10:uid="{F8478C11-F10B-4EF2-87F7-91A4E80AAABD}" cache="SegmentaciónDeDatos_Nivel_de_conformidad2" caption="Niveau de conformité" style="SlicerStyleDark6" rowHeight="234950"/>
  <slicer name="Respuesta 10" xr10:uid="{D3948FA1-79FA-4100-8C63-BE196DC3759F}" cache="SegmentaciónDeDatos_Respuesta2" caption="Réponse" style="SlicerStyleDark6" rowHeight="234950"/>
  <slicer name="Principio" xr10:uid="{8E54E8AF-EA72-42D1-A17A-9B8C15FF0EE0}" cache="SegmentaciónDeDatos_Principio" caption="Principe" columnCount="5" style="SlicerStyleDark6" rowHeight="234950"/>
</slicers>
</file>

<file path=xl/slicers/slicer12.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Respuesta 11" xr10:uid="{D88DC69D-0ABF-4209-917C-D9768E565FC3}" cache="SegmentaciónDeDatos_Respuesta21" caption="Réponse" style="SlicerStyleDark6" rowHeight="234950"/>
  <slicer name="Nivel de conformidad 11" xr10:uid="{93D0955B-EC0A-4A4B-979C-974C03520843}" cache="SegmentaciónDeDatos_Nivel_de_conformidad21" caption="Niveau de conformité" style="SlicerStyleDark6" rowHeight="234950"/>
  <slicer name="PMC 12" xr10:uid="{E937FC16-937A-4720-A1B9-BB6908864D4A}" cache="SegmentaciónDeDatos_PMC121" caption="PAC" style="SlicerStyleDark6" rowHeight="234950"/>
  <slicer name="CRB 11" xr10:uid="{404DE31B-201A-40EA-A91E-5375259714C4}" cache="SegmentaciónDeDatos_CRB21" caption="CRB" style="SlicerStyleDark6" rowHeight="234950"/>
  <slicer name="Tipo de Acción 11" xr10:uid="{D10CDE91-ED40-4A0B-BF55-A932F2576D4C}" cache="SegmentaciónDeDatos_Tipo_de_Acción21" caption="Type d'action" columnCount="4" style="SlicerStyleDark6" rowHeight="234950"/>
  <slicer name="Principio 1" xr10:uid="{4D25AE2E-D050-484B-883C-5372377B2390}" cache="SegmentaciónDeDatos_Principio1" caption="Principe" columnCount="5" style="SlicerStyleDark6" rowHeight="234950"/>
</slicers>
</file>

<file path=xl/slicers/slicer2.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Tipo de Acción 1" xr10:uid="{E831C4E4-8061-4F7E-A4B5-1D98EE7FE5CB}" cache="SegmentaciónDeDatos_Tipo_de_Acción1" caption="Type d'action" columnCount="3" style="SlicerStyleDark6" rowHeight="234950"/>
  <slicer name="CRB 1" xr10:uid="{B41B912C-088B-447B-BD4B-88956DA5FEFC}" cache="SegmentaciónDeDatos_CRB1" caption="CFR" style="SlicerStyleDark6" rowHeight="234950"/>
  <slicer name="PMC 2" xr10:uid="{EF06772B-F09E-45CD-BC68-8F753A401371}" cache="SegmentaciónDeDatos_PMC11" caption="PAC" style="SlicerStyleDark6" rowHeight="234950"/>
  <slicer name="Criterio 1" xr10:uid="{CAEFB976-3462-4C1F-AF16-787F542458C9}" cache="SegmentaciónDeDatos_Criterio1" caption="Critère" columnCount="4" style="SlicerStyleDark6" rowHeight="234950"/>
  <slicer name="Nivel de conformidad 1" xr10:uid="{C42488DD-B879-4CE3-8BC8-FCBC6A393817}" cache="SegmentaciónDeDatos_Nivel_de_conformidad1" caption="Niveau de conformité" style="SlicerStyleDark6" rowHeight="234950"/>
  <slicer name="Respuesta 1" xr10:uid="{3CE1FDA5-F417-463A-8B86-6C732F1B3060}" cache="SegmentaciónDeDatos_Respuesta1" caption="Réponse" style="SlicerStyleDark6" rowHeight="234950"/>
</slicers>
</file>

<file path=xl/slicers/slicer3.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Tipo de Acción 2" xr10:uid="{B5497127-02AE-424A-A853-64C35F7F4039}" cache="SegmentaciónDeDatos_Tipo_de_Acción11" caption="Type d'action" columnCount="3" style="SlicerStyleDark6" rowHeight="234950"/>
  <slicer name="CRB 2" xr10:uid="{ED05732A-BC46-4F2E-AE49-D25B92EBEB90}" cache="SegmentaciónDeDatos_CRB11" caption="CFR" style="SlicerStyleDark6" rowHeight="234950"/>
  <slicer name="PMC 3" xr10:uid="{DFF1BD85-2BF2-49C6-A0C7-F111F39FA14E}" cache="SegmentaciónDeDatos_PMC111" caption="PAC" style="SlicerStyleDark6" rowHeight="234950"/>
  <slicer name="Criterio 2" xr10:uid="{967B19FF-8F06-4DC9-BE93-0667796D65DB}" cache="SegmentaciónDeDatos_Criterio11" caption="Critère" columnCount="4" style="SlicerStyleDark6" rowHeight="234950"/>
  <slicer name="Nivel de conformidad 2" xr10:uid="{F1B8BD63-CF26-4BB1-B007-7F7B1FF28C8D}" cache="SegmentaciónDeDatos_Nivel_de_conformidad11" caption="Niveau de conformité" style="SlicerStyleDark6" rowHeight="234950"/>
  <slicer name="Respuesta 2" xr10:uid="{7F3DD5D1-C6A0-4EA9-8CEA-C638DE7E7E77}" cache="SegmentaciónDeDatos_Respuesta11" caption="Réponse" style="SlicerStyleDark6" rowHeight="234950"/>
</slicers>
</file>

<file path=xl/slicers/slicer4.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Respuesta 3" xr10:uid="{BE0369FB-82D4-49AB-BAD8-9616F5534F9A}" cache="SegmentaciónDeDatos_Respuesta111" caption="Réponse" style="SlicerStyleDark6" rowHeight="234950"/>
  <slicer name="Nivel de conformidad 3" xr10:uid="{F4AD225C-76E9-4444-B30E-9E13962A66B9}" cache="SegmentaciónDeDatos_Nivel_de_conformidad111" caption="Niveau de conformité" style="SlicerStyleDark6" rowHeight="234950"/>
  <slicer name="Criterio 3" xr10:uid="{82441C7C-8021-4CE1-8E71-3AD58FCF84A6}" cache="SegmentaciónDeDatos_Criterio111" caption="Critère" columnCount="4" style="SlicerStyleDark6" rowHeight="234950"/>
  <slicer name="PMC 4" xr10:uid="{95FBF664-EC89-4119-9C19-0D854957F54F}" cache="SegmentaciónDeDatos_PMC1111" caption="PAC" style="SlicerStyleDark6" rowHeight="234950"/>
  <slicer name="CRB 3" xr10:uid="{7B1B737D-54EA-4986-961E-90B705A97D10}" cache="SegmentaciónDeDatos_CRB111" caption="CFR" style="SlicerStyleDark6" rowHeight="234950"/>
  <slicer name="Tipo de Acción 3" xr10:uid="{A4949DF9-BC30-4DC1-A101-6188AED5C24A}" cache="SegmentaciónDeDatos_Tipo_de_Acción111" caption="Type d'action" columnCount="3" style="SlicerStyleDark6" rowHeight="234950"/>
</slicers>
</file>

<file path=xl/slicers/slicer5.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Respuesta 4" xr10:uid="{FF588A67-FB53-438B-AAFE-BA66FDEE5567}" cache="SegmentaciónDeDatos_Respuesta1111" caption="Réponse" style="SlicerStyleDark6" rowHeight="234950"/>
  <slicer name="Nivel de conformidad 4" xr10:uid="{C32A6803-9BE0-453E-995E-B16FEA1EBB34}" cache="SegmentaciónDeDatos_Nivel_de_conformidad1111" caption="Niveau de conformité" style="SlicerStyleDark6" rowHeight="234950"/>
  <slicer name="Criterio 4" xr10:uid="{84EC257B-328D-44B9-AB8F-7428E8E16D8E}" cache="SegmentaciónDeDatos_Criterio1111" caption="Critère" columnCount="4" style="SlicerStyleDark6" rowHeight="234950"/>
  <slicer name="PMC 5" xr10:uid="{EECB9B86-C18A-4A55-AEC4-F4976F9F7041}" cache="SegmentaciónDeDatos_PMC11111" caption="PAC" style="SlicerStyleDark6" rowHeight="234950"/>
  <slicer name="CRB 4" xr10:uid="{4CB125F7-A007-4293-B1F2-97098BE77FBD}" cache="SegmentaciónDeDatos_CRB1111" caption="CFR" style="SlicerStyleDark6" rowHeight="234950"/>
  <slicer name="Tipo de Acción 4" xr10:uid="{CBE87E90-6CF9-47B0-883E-BC82E753DD81}" cache="SegmentaciónDeDatos_Tipo_de_Acción1111" caption="Type d'action" columnCount="3" style="SlicerStyleDark6" rowHeight="234950"/>
</slicers>
</file>

<file path=xl/slicers/slicer6.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Respuesta 5" xr10:uid="{96B1366B-71C0-4869-A0A8-71DD89480688}" cache="SegmentaciónDeDatos_Respuesta12" caption="Réponse" style="SlicerStyleDark6" rowHeight="234950"/>
  <slicer name="Nivel de conformidad 5" xr10:uid="{AE92E68F-A848-43F6-A7E4-575E0F7E04B5}" cache="SegmentaciónDeDatos_Nivel_de_conformidad12" caption="Niveau de conformité" style="SlicerStyleDark6" rowHeight="234950"/>
  <slicer name="Criterio 5" xr10:uid="{5E64B6EE-A2FB-420A-915C-38B34B48BE64}" cache="SegmentaciónDeDatos_Criterio12" caption="Critère" columnCount="4" style="SlicerStyleDark6" rowHeight="234950"/>
  <slicer name="PMC 6" xr10:uid="{E29B3D88-19F0-4DBD-A224-9EA8D9A10179}" cache="SegmentaciónDeDatos_PMC112" caption="PAC" style="SlicerStyleDark6" rowHeight="234950"/>
  <slicer name="CRB 5" xr10:uid="{135155D0-A027-44C1-A53E-5EFE2BC9CF63}" cache="SegmentaciónDeDatos_CRB12" caption="CFR" style="SlicerStyleDark6" rowHeight="234950"/>
  <slicer name="Tipo de Acción 5" xr10:uid="{9EBBE638-91F8-45C6-AC35-2F2F712FEB3D}" cache="SegmentaciónDeDatos_Tipo_de_Acción12" caption="Type d'action" columnCount="3" style="SlicerStyleDark6" rowHeight="234950"/>
</slicers>
</file>

<file path=xl/slicers/slicer7.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Respuesta 6" xr10:uid="{C283AC6A-CF7D-4ED3-83C1-98F029B18A50}" cache="SegmentaciónDeDatos_Respuesta121" caption="Réponse" style="SlicerStyleDark6" rowHeight="234950"/>
  <slicer name="Nivel de conformidad 6" xr10:uid="{16F34187-04B1-438B-B0B2-4858D16B55C7}" cache="SegmentaciónDeDatos_Nivel_de_conformidad121" caption="Niveau de conformité" style="SlicerStyleDark6" rowHeight="234950"/>
  <slicer name="Criterio 6" xr10:uid="{36026B70-3C5B-465C-8F9E-D7FE69B57100}" cache="SegmentaciónDeDatos_Criterio121" caption="Critère" columnCount="4" style="SlicerStyleDark6" rowHeight="234950"/>
  <slicer name="PMC 7" xr10:uid="{4A5B1B1A-EC11-4AA5-9549-7BF7D0F28D2D}" cache="SegmentaciónDeDatos_PMC1121" caption="PAC" style="SlicerStyleDark6" rowHeight="234950"/>
  <slicer name="CRB 6" xr10:uid="{74863A79-C169-40F7-8D04-2A4661D52BA8}" cache="SegmentaciónDeDatos_CRB121" caption="CFR" style="SlicerStyleDark6" rowHeight="234950"/>
  <slicer name="Tipo de Acción 6" xr10:uid="{C4E1B70B-CAE7-48FC-985B-2A767B612884}" cache="SegmentaciónDeDatos_Tipo_de_Acción121" caption="Type d'action" columnCount="3" style="SlicerStyleDark6" rowHeight="234950"/>
</slicers>
</file>

<file path=xl/slicers/slicer8.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Respuesta 7" xr10:uid="{A6258723-2FBF-4B31-848F-5E790FF895F5}" cache="SegmentaciónDeDatos_Respuesta1211" caption="Réponse" style="SlicerStyleDark6" rowHeight="234950"/>
  <slicer name="Nivel de conformidad 7" xr10:uid="{24D3A1F3-47F3-4BAB-AD03-449F1233E90C}" cache="SegmentaciónDeDatos_Nivel_de_conformidad1211" caption="Niveau de conformité" style="SlicerStyleDark6" rowHeight="234950"/>
  <slicer name="Criterio 7" xr10:uid="{43094CF2-23ED-4E38-95FB-E8109D2AADA1}" cache="SegmentaciónDeDatos_Criterio1211" caption="Critère" columnCount="4" style="SlicerStyleDark6" rowHeight="234950"/>
  <slicer name="PMC 8" xr10:uid="{3F9D9B32-49AE-4A28-BD37-58642BBF0E1B}" cache="SegmentaciónDeDatos_PMC11211" caption="PAC" style="SlicerStyleDark6" rowHeight="234950"/>
  <slicer name="CRB 7" xr10:uid="{0F41B602-4759-4CF6-82F9-F3F504B816BA}" cache="SegmentaciónDeDatos_CRB1211" caption="CFR" style="SlicerStyleDark6" rowHeight="234950"/>
  <slicer name="Tipo de Acción 7" xr10:uid="{0DEAB76E-6266-4725-BD1C-2DB90AA18750}" cache="SegmentaciónDeDatos_Tipo_de_Acción1211" caption="Type d'action" columnCount="3" style="SlicerStyleDark6" rowHeight="234950"/>
</slicers>
</file>

<file path=xl/slicers/slicer9.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Respuesta 8" xr10:uid="{F914E420-3B92-49EC-AB24-9ACB33B559F3}" cache="SegmentaciónDeDatos_Respuesta122" caption="Réponse" style="SlicerStyleDark6" rowHeight="234950"/>
  <slicer name="Nivel de conformidad 8" xr10:uid="{C2BECF9C-2DA5-48E4-8A95-52B2879C5D1B}" cache="SegmentaciónDeDatos_Nivel_de_conformidad122" caption="Niveau de conformité" style="SlicerStyleDark6" rowHeight="234950"/>
  <slicer name="Criterio 8" xr10:uid="{5ACFB46E-0775-47DA-A8BE-2BA02B176F8A}" cache="SegmentaciónDeDatos_Criterio122" caption="Critère" columnCount="4" style="SlicerStyleDark6" rowHeight="234950"/>
  <slicer name="PMC 9" xr10:uid="{071FE0D3-BD4F-43E1-8B92-28E3E9C7A109}" cache="SegmentaciónDeDatos_PMC1122" caption="PAC" style="SlicerStyleDark6" rowHeight="234950"/>
  <slicer name="CRB 8" xr10:uid="{C10592BC-94B0-4953-957B-14649FEB24E2}" cache="SegmentaciónDeDatos_CRB122" caption="CFR" style="SlicerStyleDark6" rowHeight="234950"/>
  <slicer name="Tipo de Acción 8" xr10:uid="{48B958EA-DBB6-4838-8CC1-DFB42ED34A48}" cache="SegmentaciónDeDatos_Tipo_de_Acción122" caption="Type d'action" columnCount="3" style="SlicerStyleDark6" rowHeight="234950"/>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77A2825-E1EB-48F1-AD58-150CE364842B}" name="Principio1" displayName="Principio1" ref="A12:I42" totalsRowShown="0" headerRowDxfId="249" dataDxfId="247" headerRowBorderDxfId="248" tableBorderDxfId="246">
  <autoFilter ref="A12:I42" xr:uid="{B77A2825-E1EB-48F1-AD58-150CE364842B}">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83B4504B-8B77-4D96-9235-CC7749FAB629}" name="Question N°" dataDxfId="245">
      <calculatedColumnFormula>Réponses!C11</calculatedColumnFormula>
    </tableColumn>
    <tableColumn id="2" xr3:uid="{C0DE73DF-2E94-41A8-959A-48FE87AE7EEA}" name="Critère" dataDxfId="244">
      <calculatedColumnFormula>Réponses!D11</calculatedColumnFormula>
    </tableColumn>
    <tableColumn id="3" xr3:uid="{0D761CB6-97EC-4857-924C-671AAC34C715}" name="Questions" dataDxfId="243">
      <calculatedColumnFormula>Réponses!F11</calculatedColumnFormula>
    </tableColumn>
    <tableColumn id="6" xr3:uid="{DF2239F8-A397-4D50-B88A-E6E8EA05A6D0}" name="PAC" dataDxfId="242">
      <calculatedColumnFormula>+Réponses!E11</calculatedColumnFormula>
    </tableColumn>
    <tableColumn id="8" xr3:uid="{A6F62B69-A56B-4EE2-9DBE-BD0CD6BD5D49}" name="CFR" dataDxfId="241"/>
    <tableColumn id="4" xr3:uid="{22B679D8-CF8F-4F86-90BC-F61450CF4B8D}" name="Réponse" dataDxfId="240"/>
    <tableColumn id="7" xr3:uid="{73F0D092-8154-4CEC-A40E-607835E89983}" name="Niveau de conformité" dataDxfId="239">
      <calculatedColumnFormula>IF(Principio1[[#This Row],[Réponse]]="Sí","Conformidad",IF(Principio1[[#This Row],[Réponse]]="No","No conforme","No Aplica"))</calculatedColumnFormula>
    </tableColumn>
    <tableColumn id="9" xr3:uid="{0BA7A2D7-3812-47E1-8B79-3E73DA3170AB}" name="Type d'action" dataDxfId="238">
      <calculatedColumnFormula>IF(Principio1[[#This Row],[Réponse]]="Sí",[1]Respuestas!I12," ")</calculatedColumnFormula>
    </tableColumn>
    <tableColumn id="5" xr3:uid="{3D9A9C43-00E3-4C26-9026-D13AED8D4365}" name="Activités" dataDxfId="237"/>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E4A12432-2E62-4C12-8C08-A3FED3BE5003}" name="Principio1311" displayName="Principio1311" ref="A12:I55" totalsRowShown="0" headerRowDxfId="132" dataDxfId="130" headerRowBorderDxfId="131" tableBorderDxfId="129">
  <autoFilter ref="A12:I55" xr:uid="{B77A2825-E1EB-48F1-AD58-150CE364842B}">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F19EE197-524C-4DE9-B271-402F3DDDA7BD}" name="Question N°" dataDxfId="128">
      <calculatedColumnFormula>Réponses!C41</calculatedColumnFormula>
    </tableColumn>
    <tableColumn id="2" xr3:uid="{C90FC017-6BF1-42BD-AF66-010DCD190EC0}" name="Critère" dataDxfId="127">
      <calculatedColumnFormula>Réponses!D41</calculatedColumnFormula>
    </tableColumn>
    <tableColumn id="3" xr3:uid="{229D9F6A-B55B-46E5-9608-3B7E00E66C56}" name="Questions" dataDxfId="126">
      <calculatedColumnFormula>Réponses!F41</calculatedColumnFormula>
    </tableColumn>
    <tableColumn id="6" xr3:uid="{8B1BBEA7-F31F-4102-9E02-8CDB2F09CAA9}" name="PAC" dataDxfId="125">
      <calculatedColumnFormula>+Réponses!E41</calculatedColumnFormula>
    </tableColumn>
    <tableColumn id="8" xr3:uid="{EF08C0C3-9AC9-4738-B901-4ACB0EF3AAE8}" name="CFR" dataDxfId="124"/>
    <tableColumn id="4" xr3:uid="{69D6F426-D2B0-4B1D-901A-7FDD08D31F76}" name="Réponse" dataDxfId="123"/>
    <tableColumn id="7" xr3:uid="{0A00A98E-15F3-4ECB-BC5E-95564937B03B}" name="Niveau de conformité" dataDxfId="122">
      <calculatedColumnFormula>IF(Principio1311[[#This Row],[Réponse]]="Sí","Conformidad",IF(Principio1311[[#This Row],[Réponse]]="No","No conforme","No Aplica"))</calculatedColumnFormula>
    </tableColumn>
    <tableColumn id="9" xr3:uid="{700C1EA3-D20D-4A74-9685-B37A199E9B4C}" name="Type d'action" dataDxfId="121">
      <calculatedColumnFormula>IF(Principio1311[[#This Row],[Réponse]]="Sí",[1]Respuestas!I12," ")</calculatedColumnFormula>
    </tableColumn>
    <tableColumn id="5" xr3:uid="{6F59DA63-AF73-4EC8-B596-C9DA67D43D88}" name="Activités" dataDxfId="120"/>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8657E3E6-86FC-4852-A726-AE17ED849BA8}" name="Principio112" displayName="Principio112" ref="A12:H267" totalsRowShown="0" headerRowDxfId="119" dataDxfId="117" headerRowBorderDxfId="118" tableBorderDxfId="116">
  <autoFilter ref="A12:H267" xr:uid="{B77A2825-E1EB-48F1-AD58-150CE364842B}">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FF578A59-860C-40F8-851A-185EF01D87B3}" name="Question N°" dataDxfId="115">
      <calculatedColumnFormula>Réponses!C11</calculatedColumnFormula>
    </tableColumn>
    <tableColumn id="12" xr3:uid="{7B8DFC3A-6DF4-461A-BC91-CC20E6473AE3}" name="Principe" dataDxfId="114"/>
    <tableColumn id="2" xr3:uid="{A2919B14-B5B2-4E50-9573-2915D380C607}" name="Critère" dataDxfId="113">
      <calculatedColumnFormula>Réponses!D11</calculatedColumnFormula>
    </tableColumn>
    <tableColumn id="3" xr3:uid="{F16ED45E-F62F-4288-9930-7961B7DBB78B}" name="Questions" dataDxfId="112">
      <calculatedColumnFormula>Réponses!F11</calculatedColumnFormula>
    </tableColumn>
    <tableColumn id="6" xr3:uid="{6E56FF90-EB54-4A7C-BCE9-686DE2417C2D}" name="PAC" dataDxfId="111">
      <calculatedColumnFormula>+Réponses!E11</calculatedColumnFormula>
    </tableColumn>
    <tableColumn id="8" xr3:uid="{5431E744-6DC9-44B2-80FC-3B3796EC5D31}" name="CFR" dataDxfId="110">
      <calculatedColumnFormula>+Principio1[[#This Row],[CFR]]</calculatedColumnFormula>
    </tableColumn>
    <tableColumn id="4" xr3:uid="{947AE4BA-E3DE-4BD6-9B7A-ADABB6F5475F}" name="Réponse" dataDxfId="109"/>
    <tableColumn id="7" xr3:uid="{65C50D37-18DE-42BC-B930-322EBEED15ED}" name="Niveau de conformité" dataDxfId="108">
      <calculatedColumnFormula>IF(Principio112[[#This Row],[Réponse]]="Sí","Conformidad",IF(Principio112[[#This Row],[Réponse]]="No","No conforme","No Aplica"))</calculatedColumnFormula>
    </tableColumn>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F6AC892-8E6E-473C-9980-70AC74AC0DA9}" name="Principio11213" displayName="Principio11213" ref="A12:J267" totalsRowShown="0" headerRowDxfId="107" dataDxfId="105" headerRowBorderDxfId="106" tableBorderDxfId="104">
  <autoFilter ref="A12:J267" xr:uid="{B77A2825-E1EB-48F1-AD58-150CE364842B}">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A53DA5AE-77AC-4360-B788-EDF14754E32B}" name="Question N°" dataDxfId="103">
      <calculatedColumnFormula>Réponses!C11</calculatedColumnFormula>
    </tableColumn>
    <tableColumn id="12" xr3:uid="{311E6F41-2D4F-408C-A4A6-1F888FB0EA42}" name="Principe" dataDxfId="102"/>
    <tableColumn id="2" xr3:uid="{14EB4B4B-FEC4-44EA-862C-AD9172D4AAAA}" name="Critère" dataDxfId="101">
      <calculatedColumnFormula>Réponses!D11</calculatedColumnFormula>
    </tableColumn>
    <tableColumn id="3" xr3:uid="{7DBE304F-F536-4B8F-96BD-82E52E32582C}" name="Questions" dataDxfId="100">
      <calculatedColumnFormula>Réponses!F11</calculatedColumnFormula>
    </tableColumn>
    <tableColumn id="6" xr3:uid="{227BC623-15EC-4A5F-ADA1-C0D9F29D7A2E}" name="PAC" dataDxfId="99">
      <calculatedColumnFormula>+Réponses!E11</calculatedColumnFormula>
    </tableColumn>
    <tableColumn id="8" xr3:uid="{9C372B3B-E3F9-4D51-8A6F-2BACFA26DE08}" name="CRB" dataDxfId="98">
      <calculatedColumnFormula>+Principio1[[#This Row],[CFR]]</calculatedColumnFormula>
    </tableColumn>
    <tableColumn id="4" xr3:uid="{901BFE63-71FB-497B-ACBB-93DCCB62838F}" name="Réponse" dataDxfId="97"/>
    <tableColumn id="7" xr3:uid="{A27E7436-48A3-478A-8692-266FEACCD571}" name="Niveau de conformité" dataDxfId="96">
      <calculatedColumnFormula>IF(Principio11213[[#This Row],[Réponse]]="Sí","Conformidad",IF(Principio11213[[#This Row],[Réponse]]="No","No conforme","No Aplica"))</calculatedColumnFormula>
    </tableColumn>
    <tableColumn id="9" xr3:uid="{C55D6C31-0E36-4CDE-8D9F-81DA8A98A212}" name="Type d'action" dataDxfId="95">
      <calculatedColumnFormula>IF(Principio11213[[#This Row],[Réponse]]="Sí",[1]Respuestas!I12," ")</calculatedColumnFormula>
    </tableColumn>
    <tableColumn id="5" xr3:uid="{A310D1EB-8889-46DF-B479-B34F8D702F09}" name="Activités" dataDxfId="94"/>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CD6A7637-A5C3-4891-B135-410096113D2B}" name="Principio13" displayName="Principio13" ref="A12:I59" totalsRowShown="0" headerRowDxfId="236" dataDxfId="234" headerRowBorderDxfId="235" tableBorderDxfId="233">
  <autoFilter ref="A12:I59" xr:uid="{B77A2825-E1EB-48F1-AD58-150CE364842B}">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693E3D20-7E95-4DB0-8B9E-CF6E7F67CF7C}" name="Question N°" dataDxfId="232">
      <calculatedColumnFormula>Réponses!C41</calculatedColumnFormula>
    </tableColumn>
    <tableColumn id="2" xr3:uid="{D17EF3DF-D727-41D5-93C9-2AB26EB1A625}" name="Critère" dataDxfId="231">
      <calculatedColumnFormula>Réponses!D41</calculatedColumnFormula>
    </tableColumn>
    <tableColumn id="3" xr3:uid="{84F40507-0E30-4876-BF2F-3277D0D7D557}" name="Questions" dataDxfId="230">
      <calculatedColumnFormula>Réponses!F41</calculatedColumnFormula>
    </tableColumn>
    <tableColumn id="6" xr3:uid="{473CC3FE-61C1-44CC-BE2D-48FF4631D979}" name="PAC" dataDxfId="229">
      <calculatedColumnFormula>+Réponses!E41</calculatedColumnFormula>
    </tableColumn>
    <tableColumn id="8" xr3:uid="{F51B50AA-7A92-4208-825D-FB831A354700}" name="CFR" dataDxfId="228"/>
    <tableColumn id="4" xr3:uid="{EA359D00-EF1E-47E4-A858-7E77286A9B21}" name="Réponse" dataDxfId="227"/>
    <tableColumn id="7" xr3:uid="{A64BAF33-A859-4ED4-8ECD-1865C69BF2F0}" name="Niveau de conformité" dataDxfId="226">
      <calculatedColumnFormula>IF(Principio13[[#This Row],[Réponse]]="Sí","Conformidad",IF(Principio13[[#This Row],[Réponse]]="No","No conforme","No Aplica"))</calculatedColumnFormula>
    </tableColumn>
    <tableColumn id="9" xr3:uid="{7FE1E1BB-2505-4488-9B6A-209825AE812F}" name="Type d'action" dataDxfId="225">
      <calculatedColumnFormula>IF(Principio13[[#This Row],[Réponse]]="Sí",[1]Respuestas!I12," ")</calculatedColumnFormula>
    </tableColumn>
    <tableColumn id="5" xr3:uid="{FBB95E0E-2575-4732-AE0B-C3DA2D5B85F4}" name="Activités" dataDxfId="224"/>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21D5FD6D-50B3-4CC6-AD2D-291783EF36CC}" name="Principio134" displayName="Principio134" ref="A12:I33" totalsRowShown="0" headerRowDxfId="223" dataDxfId="221" headerRowBorderDxfId="222" tableBorderDxfId="220">
  <autoFilter ref="A12:I33" xr:uid="{B77A2825-E1EB-48F1-AD58-150CE364842B}">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6FDCF2EB-1B16-4980-863B-5F430649469B}" name="Question N°" dataDxfId="219">
      <calculatedColumnFormula>Réponses!C41</calculatedColumnFormula>
    </tableColumn>
    <tableColumn id="2" xr3:uid="{E82A82DB-2091-4F4C-8348-811FE8999397}" name="Critère" dataDxfId="218">
      <calculatedColumnFormula>Réponses!D41</calculatedColumnFormula>
    </tableColumn>
    <tableColumn id="3" xr3:uid="{9F40F6B6-6024-4F57-B25E-95BE448B6096}" name="Questions" dataDxfId="217">
      <calculatedColumnFormula>Réponses!F41</calculatedColumnFormula>
    </tableColumn>
    <tableColumn id="6" xr3:uid="{22B081D7-DFED-4EC1-AD14-A55C66C3419C}" name="PAC" dataDxfId="216">
      <calculatedColumnFormula>+Réponses!E41</calculatedColumnFormula>
    </tableColumn>
    <tableColumn id="8" xr3:uid="{460C20BC-BF20-4D9B-9531-E8629778C185}" name="CFR" dataDxfId="215"/>
    <tableColumn id="4" xr3:uid="{0A72B0DB-8A40-4E24-BFDF-2BD6A92E0948}" name="Réponse" dataDxfId="214"/>
    <tableColumn id="7" xr3:uid="{546539C3-08D6-414C-B499-1798DFEC0F8E}" name="Niveau de conformité" dataDxfId="213">
      <calculatedColumnFormula>IF(Principio134[[#This Row],[Réponse]]="Sí","Conformidad",IF(Principio134[[#This Row],[Réponse]]="No","No conforme","No Aplica"))</calculatedColumnFormula>
    </tableColumn>
    <tableColumn id="9" xr3:uid="{ACCF56BC-DB6F-4E58-8557-40B65ED4033A}" name="Type d'action" dataDxfId="212">
      <calculatedColumnFormula>IF(Principio134[[#This Row],[Réponse]]="Sí",[1]Respuestas!I12," ")</calculatedColumnFormula>
    </tableColumn>
    <tableColumn id="5" xr3:uid="{8233E8C2-04A3-437F-B2CA-25A0D9D0D1A9}" name="Activités" dataDxfId="211"/>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B4CDDBF5-76F8-4A59-A878-AA820DD63127}" name="Principio1345" displayName="Principio1345" ref="A12:I44" totalsRowShown="0" headerRowDxfId="210" dataDxfId="208" headerRowBorderDxfId="209" tableBorderDxfId="207">
  <autoFilter ref="A12:I44" xr:uid="{B77A2825-E1EB-48F1-AD58-150CE364842B}">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2A3A2AE2-3C69-4205-8C02-7CAD766FB047}" name="Question N°" dataDxfId="206">
      <calculatedColumnFormula>Réponses!C88</calculatedColumnFormula>
    </tableColumn>
    <tableColumn id="2" xr3:uid="{455AD3DF-EDC3-40AF-A35D-41025E9D95A0}" name="Critère" dataDxfId="205">
      <calculatedColumnFormula>Réponses!D109</calculatedColumnFormula>
    </tableColumn>
    <tableColumn id="3" xr3:uid="{10F32D50-947F-431F-B203-3124E4C4ADA2}" name="Questions" dataDxfId="204">
      <calculatedColumnFormula>Réponses!F88</calculatedColumnFormula>
    </tableColumn>
    <tableColumn id="6" xr3:uid="{524E1728-B50A-40E3-976A-0AF7A0116959}" name="PAC" dataDxfId="203">
      <calculatedColumnFormula>+Réponses!E109</calculatedColumnFormula>
    </tableColumn>
    <tableColumn id="8" xr3:uid="{EE4F509D-E448-4E48-9835-8BFCF0F9DEA6}" name="CFR" dataDxfId="202"/>
    <tableColumn id="4" xr3:uid="{E3B55804-430D-4338-9D98-AF5FB3DB19C6}" name="Réponse" dataDxfId="201"/>
    <tableColumn id="7" xr3:uid="{7EC680A7-522F-4D66-BF47-0F837FF9E012}" name="Niveau de conformité" dataDxfId="200">
      <calculatedColumnFormula>IF(Principio1345[[#This Row],[Réponse]]="Sí","Conformidad",IF(Principio1345[[#This Row],[Réponse]]="No","No conforme","No Aplica"))</calculatedColumnFormula>
    </tableColumn>
    <tableColumn id="9" xr3:uid="{A87C3E34-5038-4CBD-98A0-4008A43532FE}" name="Type d'action" dataDxfId="199">
      <calculatedColumnFormula>IF(Principio1345[[#This Row],[Réponse]]="Sí",[1]Respuestas!I12," ")</calculatedColumnFormula>
    </tableColumn>
    <tableColumn id="5" xr3:uid="{EFE4E76B-0AAD-4343-8CE7-46515DD05814}" name="Activités" dataDxfId="198"/>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785C1576-AD68-402D-9D3B-58F4387EEC93}" name="Principio13456" displayName="Principio13456" ref="A12:I30" totalsRowShown="0" headerRowDxfId="197" dataDxfId="195" headerRowBorderDxfId="196" tableBorderDxfId="194">
  <autoFilter ref="A12:I30" xr:uid="{B77A2825-E1EB-48F1-AD58-150CE364842B}">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70CE13C7-F403-40E3-A5DF-CCF1DA9B2D52}" name="Question N°" dataDxfId="193">
      <calculatedColumnFormula>Réponses!C109</calculatedColumnFormula>
    </tableColumn>
    <tableColumn id="2" xr3:uid="{08C37779-42FD-487D-8712-DF2FED02BA9D}" name="Critère" dataDxfId="192">
      <calculatedColumnFormula>Réponses!D109</calculatedColumnFormula>
    </tableColumn>
    <tableColumn id="3" xr3:uid="{B5104B6D-48D6-44C3-8D3C-22CC57018AD2}" name="Questions" dataDxfId="191">
      <calculatedColumnFormula>Réponses!F141</calculatedColumnFormula>
    </tableColumn>
    <tableColumn id="6" xr3:uid="{374726A3-37EC-4D35-8925-A59D153F6370}" name="PAC" dataDxfId="190">
      <calculatedColumnFormula>+Réponses!E109</calculatedColumnFormula>
    </tableColumn>
    <tableColumn id="8" xr3:uid="{4E8735B8-3CA4-4CE4-8060-BD7F1D21C568}" name="CFR" dataDxfId="189"/>
    <tableColumn id="4" xr3:uid="{E8E29BD6-C370-4D5A-80E5-49F582B183FF}" name="Réponse" dataDxfId="188"/>
    <tableColumn id="7" xr3:uid="{832CA9EB-3FBA-4367-8AA7-BF1AB40A7A0E}" name="Niveau de conformité" dataDxfId="187">
      <calculatedColumnFormula>IF(Principio13456[[#This Row],[Réponse]]="Sí","Conformidad",IF(Principio13456[[#This Row],[Réponse]]="No","No conforme","No Aplica"))</calculatedColumnFormula>
    </tableColumn>
    <tableColumn id="9" xr3:uid="{8655C6DE-5AEA-4873-9931-9D02E027DE41}" name="Type d'action" dataDxfId="186">
      <calculatedColumnFormula>IF(Principio13456[[#This Row],[Réponse]]="Sí",[1]Respuestas!I12," ")</calculatedColumnFormula>
    </tableColumn>
    <tableColumn id="5" xr3:uid="{1E4F5D2F-32A0-4D0E-844E-D78A8B056DF6}" name="Activités" dataDxfId="185"/>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199DD5B2-EBB2-4C58-A2CC-BA0E65036915}" name="Principio137" displayName="Principio137" ref="A12:I44" totalsRowShown="0" headerRowDxfId="184" dataDxfId="182" headerRowBorderDxfId="183" tableBorderDxfId="181">
  <autoFilter ref="A12:I44" xr:uid="{B77A2825-E1EB-48F1-AD58-150CE364842B}">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048FDD2B-9B18-4A35-A6AA-798226561889}" name="Question N°" dataDxfId="180">
      <calculatedColumnFormula>Réponses!C41</calculatedColumnFormula>
    </tableColumn>
    <tableColumn id="2" xr3:uid="{CF9BF83A-C2F7-4193-8106-5C979BE775BB}" name="Critère" dataDxfId="179">
      <calculatedColumnFormula>Réponses!D41</calculatedColumnFormula>
    </tableColumn>
    <tableColumn id="3" xr3:uid="{AAE6743F-651E-4970-8BAF-52FE4640503B}" name="Questions" dataDxfId="178">
      <calculatedColumnFormula>Réponses!F41</calculatedColumnFormula>
    </tableColumn>
    <tableColumn id="6" xr3:uid="{F90F9B61-F729-45F6-AEDB-E51EFBF2BA55}" name="PAC" dataDxfId="177">
      <calculatedColumnFormula>+Réponses!E41</calculatedColumnFormula>
    </tableColumn>
    <tableColumn id="8" xr3:uid="{5DFEE896-F59D-47EA-B998-1681EEB3F7CA}" name="CFR" dataDxfId="176"/>
    <tableColumn id="4" xr3:uid="{54768624-FE97-41B3-B29B-BD335ED8B26B}" name="Réponse" dataDxfId="175"/>
    <tableColumn id="7" xr3:uid="{9FC10FC6-9FDD-419F-A81D-8BEE872A5777}" name="Niveau de conformité" dataDxfId="174">
      <calculatedColumnFormula>IF(Principio137[[#This Row],[Réponse]]="Sí","Conformidad",IF(Principio137[[#This Row],[Réponse]]="No","No conforme","No Aplica"))</calculatedColumnFormula>
    </tableColumn>
    <tableColumn id="9" xr3:uid="{E529052F-38A5-41E4-B4C5-64130F7CAD4C}" name="Type d'action" dataDxfId="173">
      <calculatedColumnFormula>IF(Principio137[[#This Row],[Réponse]]="Sí",[1]Respuestas!I12," ")</calculatedColumnFormula>
    </tableColumn>
    <tableColumn id="5" xr3:uid="{7F468250-4B24-46F9-8604-0F3A67F85252}" name="Activités" dataDxfId="172"/>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44A22230-5755-46C3-853B-2F1F6D9C27C9}" name="Principio1378" displayName="Principio1378" ref="A12:I24" totalsRowShown="0" headerRowDxfId="171" dataDxfId="169" headerRowBorderDxfId="170" tableBorderDxfId="168">
  <autoFilter ref="A12:I24" xr:uid="{B77A2825-E1EB-48F1-AD58-150CE364842B}">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66FD229D-27D0-489F-90D5-FCDE41EF80E7}" name="Question N°" dataDxfId="167">
      <calculatedColumnFormula>Réponses!C159</calculatedColumnFormula>
    </tableColumn>
    <tableColumn id="2" xr3:uid="{3A458373-3A96-45D1-9EE9-4BBF3FD6F764}" name="Critère" dataDxfId="166">
      <calculatedColumnFormula>Réponses!D159</calculatedColumnFormula>
    </tableColumn>
    <tableColumn id="3" xr3:uid="{5E70EF5D-9DFF-4059-AE25-BD453F7B3CBA}" name="Questions" dataDxfId="165">
      <calculatedColumnFormula>Réponses!F159</calculatedColumnFormula>
    </tableColumn>
    <tableColumn id="6" xr3:uid="{C932467A-CA51-4D76-BA77-1395983A9955}" name="PAC" dataDxfId="164">
      <calculatedColumnFormula>+Réponses!E159</calculatedColumnFormula>
    </tableColumn>
    <tableColumn id="8" xr3:uid="{13D39179-54FF-4A8B-910A-211D1C5322FD}" name="CFR" dataDxfId="163"/>
    <tableColumn id="4" xr3:uid="{37CE085E-BE47-4D41-B80E-B66CBFAF2E4A}" name="Réponse" dataDxfId="162"/>
    <tableColumn id="7" xr3:uid="{71EC310F-C331-45BD-891B-EE358E5A5448}" name="Niveau de conformité" dataDxfId="161">
      <calculatedColumnFormula>IF(Principio1378[[#This Row],[Réponse]]="Sí","Conformidad",IF(Principio1378[[#This Row],[Réponse]]="No","No conforme","No Aplica"))</calculatedColumnFormula>
    </tableColumn>
    <tableColumn id="9" xr3:uid="{76B30F58-21FD-4BD0-B2AB-8D93959B80D4}" name="Type d'action" dataDxfId="160">
      <calculatedColumnFormula>IF(Principio1378[[#This Row],[Réponse]]="Sí",[1]Respuestas!I12," ")</calculatedColumnFormula>
    </tableColumn>
    <tableColumn id="5" xr3:uid="{884F9CBA-2807-4DFC-BC74-2EEC7C5ED3BD}" name="Activités" dataDxfId="159"/>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EBE20C02-39C4-4A8F-92E8-60D67655CC6A}" name="Principio13789" displayName="Principio13789" ref="A12:I20" totalsRowShown="0" headerRowDxfId="158" dataDxfId="156" headerRowBorderDxfId="157" tableBorderDxfId="155">
  <autoFilter ref="A12:I20" xr:uid="{B77A2825-E1EB-48F1-AD58-150CE364842B}">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50D4F650-864D-452A-86A5-B07A3545FDB6}" name="Question N°" dataDxfId="154">
      <calculatedColumnFormula>Réponses!C190</calculatedColumnFormula>
    </tableColumn>
    <tableColumn id="2" xr3:uid="{AC4725B6-0E3E-4722-B59F-C0722EC5BB63}" name="Critère" dataDxfId="153">
      <calculatedColumnFormula>Réponses!D190</calculatedColumnFormula>
    </tableColumn>
    <tableColumn id="3" xr3:uid="{DBA08763-A4E0-4BFA-801C-A0C4E6025CA5}" name="Questions" dataDxfId="152">
      <calculatedColumnFormula>Réponses!F190</calculatedColumnFormula>
    </tableColumn>
    <tableColumn id="6" xr3:uid="{B22C0D40-2E6D-4BEE-9CD2-DD2E4068AE41}" name="PAC" dataDxfId="151">
      <calculatedColumnFormula>+Réponses!E190</calculatedColumnFormula>
    </tableColumn>
    <tableColumn id="8" xr3:uid="{987689CA-0922-44C1-BB2F-98306EDA2C59}" name="CFR" dataDxfId="150"/>
    <tableColumn id="4" xr3:uid="{A1B14121-ED00-4187-9143-E74EBB1DCCC4}" name="Réponse" dataDxfId="149"/>
    <tableColumn id="7" xr3:uid="{6FC283D1-425F-4830-8B0F-71208D2C3630}" name="Niveau de conformité" dataDxfId="148">
      <calculatedColumnFormula>IF(Principio13789[[#This Row],[Réponse]]="Sí","Conformidad",IF(Principio13789[[#This Row],[Réponse]]="No","No conforme","No Aplica"))</calculatedColumnFormula>
    </tableColumn>
    <tableColumn id="9" xr3:uid="{F26B279B-365A-439E-89F6-7C1915AB703A}" name="Type d'action" dataDxfId="147">
      <calculatedColumnFormula>IF(Principio13789[[#This Row],[Réponse]]="Sí",[1]Respuestas!I12," ")</calculatedColumnFormula>
    </tableColumn>
    <tableColumn id="5" xr3:uid="{3F7FE567-4606-483A-856E-83EE0F015EF8}" name="Activités" dataDxfId="146"/>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5C6061E9-6203-47EA-B0E2-30286555755C}" name="Principio13710" displayName="Principio13710" ref="A12:I25" totalsRowShown="0" headerRowDxfId="145" dataDxfId="143" headerRowBorderDxfId="144" tableBorderDxfId="142">
  <autoFilter ref="A12:I25" xr:uid="{B77A2825-E1EB-48F1-AD58-150CE364842B}">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29FE41DF-6169-4F8F-BE07-BF96CA3957B2}" name="Question N°" dataDxfId="141">
      <calculatedColumnFormula>Réponses!C210</calculatedColumnFormula>
    </tableColumn>
    <tableColumn id="2" xr3:uid="{2965DA72-ACFC-457B-9C5C-BD13F28ACD82}" name="Critère" dataDxfId="140">
      <calculatedColumnFormula>Réponses!D210</calculatedColumnFormula>
    </tableColumn>
    <tableColumn id="3" xr3:uid="{C825227F-96FC-4BF5-AEBF-2E9E15A80C96}" name="Questions" dataDxfId="139">
      <calculatedColumnFormula>Réponses!F210</calculatedColumnFormula>
    </tableColumn>
    <tableColumn id="6" xr3:uid="{36B9214C-5A84-4823-B3B5-2F678FDCA8E5}" name="PAC" dataDxfId="138">
      <calculatedColumnFormula>+Réponses!E210</calculatedColumnFormula>
    </tableColumn>
    <tableColumn id="8" xr3:uid="{5E604A07-8233-4B01-BF4E-A325A6C61662}" name="CFR" dataDxfId="137"/>
    <tableColumn id="4" xr3:uid="{4A24A5B5-76A0-4507-A9F4-71A79B742EEB}" name="Réponse" dataDxfId="136"/>
    <tableColumn id="7" xr3:uid="{62D5B29A-C470-4EA1-B5D8-07BDE8F45B30}" name="Niveau de conformité" dataDxfId="135">
      <calculatedColumnFormula>IF(Principio13710[[#This Row],[Réponse]]="Sí","Conformidad",IF(Principio13710[[#This Row],[Réponse]]="No","No conforme","No Aplica"))</calculatedColumnFormula>
    </tableColumn>
    <tableColumn id="9" xr3:uid="{357C20C5-10FC-4419-BFBA-0EC336F7C497}" name="Type d'action" dataDxfId="134">
      <calculatedColumnFormula>IF(Principio13710[[#This Row],[Réponse]]="Sí",[1]Respuestas!I12," ")</calculatedColumnFormula>
    </tableColumn>
    <tableColumn id="5" xr3:uid="{84496537-B128-4BE0-AA56-8A00F67E12DA}" name="Activités" dataDxfId="133"/>
  </tableColumns>
  <tableStyleInfo name="TableStyleMedium2" showFirstColumn="0" showLastColumn="0" showRowStripes="1" showColumnStripes="0"/>
</table>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F51" dT="2024-06-27T15:36:25.43" personId="{739C0AF9-0F76-4AA6-8B47-30165D9B2F5D}" id="{46493CAB-0A28-4B1C-A06D-EEDB13BEFF5A}">
    <text>Could we say "gender" instead of "sex" here?</text>
  </threadedComment>
  <threadedComment ref="F52" dT="2024-06-25T15:06:18.06" personId="{739C0AF9-0F76-4AA6-8B47-30165D9B2F5D}" id="{C779012C-E311-4274-931E-73585FF6493B}">
    <text>Could this be said "genre"??</text>
  </threadedComment>
  <threadedComment ref="H178" dT="2024-06-27T11:13:42.01" personId="{739C0AF9-0F76-4AA6-8B47-30165D9B2F5D}" id="{37B460BE-0CAA-4466-8481-0145EB5A3C22}">
    <text>@Janja Eke We mention here the version of FM Group STD but with the alignment process, it will change….</text>
    <mentions>
      <mention mentionpersonId="{E409FB8B-1438-4F5B-AFF3-3ED24455F02B}" mentionId="{0A26DAAE-BD7B-4410-A9F4-A29837F52C1C}" startIndex="0" length="10"/>
    </mentions>
  </threadedComment>
</ThreadedComments>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microsoft.com/office/2007/relationships/slicer" Target="../slicers/slicer8.xml"/><Relationship Id="rId2" Type="http://schemas.openxmlformats.org/officeDocument/2006/relationships/table" Target="../tables/table8.xml"/><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3" Type="http://schemas.microsoft.com/office/2007/relationships/slicer" Target="../slicers/slicer9.xml"/><Relationship Id="rId2" Type="http://schemas.openxmlformats.org/officeDocument/2006/relationships/table" Target="../tables/table9.xml"/><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3" Type="http://schemas.microsoft.com/office/2007/relationships/slicer" Target="../slicers/slicer10.xml"/><Relationship Id="rId2" Type="http://schemas.openxmlformats.org/officeDocument/2006/relationships/table" Target="../tables/table10.xml"/><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3" Type="http://schemas.microsoft.com/office/2007/relationships/slicer" Target="../slicers/slicer11.xml"/><Relationship Id="rId2" Type="http://schemas.openxmlformats.org/officeDocument/2006/relationships/table" Target="../tables/table11.xml"/><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3" Type="http://schemas.microsoft.com/office/2007/relationships/slicer" Target="../slicers/slicer12.xml"/><Relationship Id="rId2" Type="http://schemas.openxmlformats.org/officeDocument/2006/relationships/table" Target="../tables/table12.xml"/><Relationship Id="rId1" Type="http://schemas.openxmlformats.org/officeDocument/2006/relationships/drawing" Target="../drawings/drawing13.xml"/></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microsoft.com/office/2007/relationships/slicer" Target="../slicers/slicer1.xml"/></Relationships>
</file>

<file path=xl/worksheets/_rels/sheet4.xml.rels><?xml version="1.0" encoding="UTF-8" standalone="yes"?>
<Relationships xmlns="http://schemas.openxmlformats.org/package/2006/relationships"><Relationship Id="rId3" Type="http://schemas.microsoft.com/office/2007/relationships/slicer" Target="../slicers/slicer2.xml"/><Relationship Id="rId2" Type="http://schemas.openxmlformats.org/officeDocument/2006/relationships/table" Target="../tables/table2.xml"/><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3" Type="http://schemas.microsoft.com/office/2007/relationships/slicer" Target="../slicers/slicer3.xml"/><Relationship Id="rId2" Type="http://schemas.openxmlformats.org/officeDocument/2006/relationships/table" Target="../tables/table3.xml"/><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3" Type="http://schemas.microsoft.com/office/2007/relationships/slicer" Target="../slicers/slicer4.xml"/><Relationship Id="rId2" Type="http://schemas.openxmlformats.org/officeDocument/2006/relationships/table" Target="../tables/table4.xml"/><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3" Type="http://schemas.microsoft.com/office/2007/relationships/slicer" Target="../slicers/slicer5.xml"/><Relationship Id="rId2" Type="http://schemas.openxmlformats.org/officeDocument/2006/relationships/table" Target="../tables/table5.xml"/><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3" Type="http://schemas.microsoft.com/office/2007/relationships/slicer" Target="../slicers/slicer6.xml"/><Relationship Id="rId2" Type="http://schemas.openxmlformats.org/officeDocument/2006/relationships/table" Target="../tables/table6.xml"/><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3" Type="http://schemas.microsoft.com/office/2007/relationships/slicer" Target="../slicers/slicer7.xml"/><Relationship Id="rId2" Type="http://schemas.openxmlformats.org/officeDocument/2006/relationships/table" Target="../tables/table7.xml"/><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29E8EE-4D7C-4241-A192-C039C05A6C02}">
  <sheetPr>
    <tabColor theme="1"/>
  </sheetPr>
  <dimension ref="A1:D24"/>
  <sheetViews>
    <sheetView tabSelected="1" zoomScale="78" zoomScaleNormal="78" workbookViewId="0">
      <pane xSplit="4" ySplit="3" topLeftCell="E14" activePane="bottomRight" state="frozen"/>
      <selection pane="topRight" activeCell="E1" sqref="E1"/>
      <selection pane="bottomLeft" activeCell="A4" sqref="A4"/>
      <selection pane="bottomRight" sqref="A1:D1"/>
    </sheetView>
  </sheetViews>
  <sheetFormatPr baseColWidth="10" defaultColWidth="11.54296875" defaultRowHeight="19.899999999999999" customHeight="1" x14ac:dyDescent="0.35"/>
  <cols>
    <col min="1" max="1" width="5.54296875" style="1" customWidth="1"/>
    <col min="2" max="2" width="146" style="1" customWidth="1"/>
    <col min="3" max="3" width="45.7265625" style="1" customWidth="1"/>
    <col min="4" max="4" width="5.7265625" style="1" customWidth="1"/>
    <col min="5" max="16384" width="11.54296875" style="61"/>
  </cols>
  <sheetData>
    <row r="1" spans="1:4" ht="25.15" customHeight="1" thickBot="1" x14ac:dyDescent="0.4">
      <c r="A1" s="173" t="s">
        <v>0</v>
      </c>
      <c r="B1" s="174"/>
      <c r="C1" s="174"/>
      <c r="D1" s="175"/>
    </row>
    <row r="2" spans="1:4" ht="19.899999999999999" customHeight="1" x14ac:dyDescent="0.35">
      <c r="A2" s="176" t="s">
        <v>684</v>
      </c>
      <c r="B2" s="177"/>
      <c r="C2" s="177"/>
      <c r="D2" s="178"/>
    </row>
    <row r="3" spans="1:4" ht="10.15" customHeight="1" x14ac:dyDescent="0.35"/>
    <row r="4" spans="1:4" s="100" customFormat="1" ht="30" customHeight="1" x14ac:dyDescent="0.35">
      <c r="A4" s="9"/>
      <c r="B4" s="179" t="s">
        <v>615</v>
      </c>
      <c r="C4" s="179"/>
      <c r="D4" s="1"/>
    </row>
    <row r="5" spans="1:4" ht="10.15" customHeight="1" x14ac:dyDescent="0.35"/>
    <row r="6" spans="1:4" ht="30" customHeight="1" x14ac:dyDescent="0.35">
      <c r="B6" s="179" t="s">
        <v>1</v>
      </c>
      <c r="C6" s="179"/>
    </row>
    <row r="7" spans="1:4" ht="10.15" customHeight="1" x14ac:dyDescent="0.35"/>
    <row r="8" spans="1:4" ht="45" customHeight="1" x14ac:dyDescent="0.35">
      <c r="B8" s="179" t="s">
        <v>616</v>
      </c>
      <c r="C8" s="179"/>
    </row>
    <row r="9" spans="1:4" ht="10.15" customHeight="1" x14ac:dyDescent="0.35"/>
    <row r="10" spans="1:4" ht="75" customHeight="1" x14ac:dyDescent="0.35">
      <c r="B10" s="172" t="s">
        <v>687</v>
      </c>
      <c r="C10" s="172"/>
    </row>
    <row r="11" spans="1:4" ht="10.15" customHeight="1" x14ac:dyDescent="0.35"/>
    <row r="12" spans="1:4" ht="64.900000000000006" customHeight="1" x14ac:dyDescent="0.35">
      <c r="B12" s="168" t="s">
        <v>618</v>
      </c>
      <c r="C12" s="169"/>
    </row>
    <row r="13" spans="1:4" ht="10.15" customHeight="1" x14ac:dyDescent="0.35"/>
    <row r="14" spans="1:4" ht="130.15" customHeight="1" x14ac:dyDescent="0.35">
      <c r="B14" s="170" t="s">
        <v>619</v>
      </c>
      <c r="C14" s="170"/>
    </row>
    <row r="15" spans="1:4" ht="10.15" customHeight="1" x14ac:dyDescent="0.35"/>
    <row r="16" spans="1:4" ht="75" customHeight="1" x14ac:dyDescent="0.35">
      <c r="B16" s="107" t="s">
        <v>617</v>
      </c>
    </row>
    <row r="17" spans="2:3" ht="10.15" customHeight="1" x14ac:dyDescent="0.35"/>
    <row r="18" spans="2:3" ht="75" customHeight="1" x14ac:dyDescent="0.35">
      <c r="B18" s="108" t="s">
        <v>620</v>
      </c>
    </row>
    <row r="19" spans="2:3" ht="10.15" customHeight="1" x14ac:dyDescent="0.35"/>
    <row r="20" spans="2:3" ht="75" customHeight="1" x14ac:dyDescent="0.35">
      <c r="B20" s="171" t="s">
        <v>621</v>
      </c>
      <c r="C20" s="171"/>
    </row>
    <row r="21" spans="2:3" ht="10.15" customHeight="1" x14ac:dyDescent="0.35"/>
    <row r="22" spans="2:3" ht="45" customHeight="1" x14ac:dyDescent="0.35">
      <c r="B22" s="172" t="s">
        <v>2</v>
      </c>
      <c r="C22" s="172"/>
    </row>
    <row r="23" spans="2:3" ht="10.15" customHeight="1" x14ac:dyDescent="0.35"/>
    <row r="24" spans="2:3" ht="60" customHeight="1" x14ac:dyDescent="0.35">
      <c r="B24" s="172" t="s">
        <v>3</v>
      </c>
      <c r="C24" s="172"/>
    </row>
  </sheetData>
  <sheetProtection algorithmName="SHA-512" hashValue="NkxS2LUIby8vG5r2Rjp/TeyoaAfio8ryS8Su+JngEUbvFbydCwe4poa4lXhRU8VcVmwgZkW2eD1Vm+QvNaKjdg==" saltValue="3gdQtZkFn7VeFFx0eIHnGw==" spinCount="100000" sheet="1" objects="1" scenarios="1"/>
  <mergeCells count="11">
    <mergeCell ref="B10:C10"/>
    <mergeCell ref="A1:D1"/>
    <mergeCell ref="A2:D2"/>
    <mergeCell ref="B4:C4"/>
    <mergeCell ref="B6:C6"/>
    <mergeCell ref="B8:C8"/>
    <mergeCell ref="B12:C12"/>
    <mergeCell ref="B14:C14"/>
    <mergeCell ref="B20:C20"/>
    <mergeCell ref="B22:C22"/>
    <mergeCell ref="B24:C24"/>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C3B96D-4D91-40A1-A6A5-DD6D4EE09B70}">
  <sheetPr>
    <tabColor rgb="FF78BE20"/>
  </sheetPr>
  <dimension ref="A1:I20"/>
  <sheetViews>
    <sheetView showZeros="0" zoomScale="60" zoomScaleNormal="60" workbookViewId="0">
      <pane xSplit="9" ySplit="12" topLeftCell="J13" activePane="bottomRight" state="frozen"/>
      <selection pane="topRight" activeCell="J1" sqref="J1"/>
      <selection pane="bottomLeft" activeCell="A13" sqref="A13"/>
      <selection pane="bottomRight" activeCell="A3" sqref="A3:I3"/>
    </sheetView>
  </sheetViews>
  <sheetFormatPr baseColWidth="10" defaultColWidth="11.54296875" defaultRowHeight="15" x14ac:dyDescent="0.35"/>
  <cols>
    <col min="1" max="1" width="15" style="61" bestFit="1" customWidth="1"/>
    <col min="2" max="2" width="8.26953125" style="61" bestFit="1" customWidth="1"/>
    <col min="3" max="3" width="60.7265625" style="61" customWidth="1"/>
    <col min="4" max="4" width="5.54296875" style="61" customWidth="1"/>
    <col min="5" max="5" width="9.453125" style="61" hidden="1" customWidth="1"/>
    <col min="6" max="6" width="10.54296875" style="61" customWidth="1"/>
    <col min="7" max="7" width="20.7265625" style="61" bestFit="1" customWidth="1"/>
    <col min="8" max="8" width="15.54296875" style="61" customWidth="1"/>
    <col min="9" max="9" width="69.453125" style="61" customWidth="1"/>
    <col min="10" max="16384" width="11.54296875" style="61"/>
  </cols>
  <sheetData>
    <row r="1" spans="1:9" ht="24.5" x14ac:dyDescent="0.35">
      <c r="A1" s="191" t="s">
        <v>513</v>
      </c>
      <c r="B1" s="192"/>
      <c r="C1" s="192"/>
      <c r="D1" s="192"/>
      <c r="E1" s="192"/>
      <c r="F1" s="192"/>
      <c r="G1" s="192"/>
      <c r="H1" s="192"/>
      <c r="I1" s="193"/>
    </row>
    <row r="2" spans="1:9" ht="55.15" customHeight="1" x14ac:dyDescent="0.35">
      <c r="A2" s="189" t="s">
        <v>526</v>
      </c>
      <c r="B2" s="190"/>
      <c r="C2" s="190"/>
      <c r="D2" s="190"/>
      <c r="E2" s="190"/>
      <c r="F2" s="190"/>
      <c r="G2" s="190"/>
      <c r="H2" s="190"/>
      <c r="I2" s="190"/>
    </row>
    <row r="3" spans="1:9" x14ac:dyDescent="0.35">
      <c r="A3" s="187" t="s">
        <v>686</v>
      </c>
      <c r="B3" s="187"/>
      <c r="C3" s="187"/>
      <c r="D3" s="187"/>
      <c r="E3" s="187"/>
      <c r="F3" s="187"/>
      <c r="G3" s="187"/>
      <c r="H3" s="187"/>
      <c r="I3" s="187"/>
    </row>
    <row r="4" spans="1:9" ht="5.15" customHeight="1" x14ac:dyDescent="0.35">
      <c r="A4" s="1"/>
      <c r="B4" s="1"/>
      <c r="C4" s="1"/>
      <c r="D4" s="1"/>
      <c r="E4" s="1"/>
      <c r="F4" s="1"/>
      <c r="G4" s="1"/>
      <c r="H4" s="1"/>
      <c r="I4" s="1"/>
    </row>
    <row r="5" spans="1:9" x14ac:dyDescent="0.35">
      <c r="A5" s="188"/>
      <c r="B5" s="188"/>
      <c r="C5" s="188"/>
      <c r="D5" s="188"/>
      <c r="E5" s="188"/>
      <c r="F5" s="188"/>
      <c r="G5" s="188"/>
      <c r="H5" s="188"/>
      <c r="I5" s="188"/>
    </row>
    <row r="6" spans="1:9" x14ac:dyDescent="0.35">
      <c r="A6" s="188"/>
      <c r="B6" s="188"/>
      <c r="C6" s="188"/>
      <c r="D6" s="188"/>
      <c r="E6" s="188"/>
      <c r="F6" s="188"/>
      <c r="G6" s="188"/>
      <c r="H6" s="188"/>
      <c r="I6" s="188"/>
    </row>
    <row r="7" spans="1:9" x14ac:dyDescent="0.35">
      <c r="A7" s="188"/>
      <c r="B7" s="188"/>
      <c r="C7" s="188"/>
      <c r="D7" s="188"/>
      <c r="E7" s="188"/>
      <c r="F7" s="188"/>
      <c r="G7" s="188"/>
      <c r="H7" s="188"/>
      <c r="I7" s="188"/>
    </row>
    <row r="8" spans="1:9" x14ac:dyDescent="0.35">
      <c r="A8" s="188"/>
      <c r="B8" s="188"/>
      <c r="C8" s="188"/>
      <c r="D8" s="188"/>
      <c r="E8" s="188"/>
      <c r="F8" s="188"/>
      <c r="G8" s="188"/>
      <c r="H8" s="188"/>
      <c r="I8" s="188"/>
    </row>
    <row r="9" spans="1:9" x14ac:dyDescent="0.35">
      <c r="A9" s="188"/>
      <c r="B9" s="188"/>
      <c r="C9" s="188"/>
      <c r="D9" s="188"/>
      <c r="E9" s="188"/>
      <c r="F9" s="188"/>
      <c r="G9" s="188"/>
      <c r="H9" s="188"/>
      <c r="I9" s="188"/>
    </row>
    <row r="10" spans="1:9" x14ac:dyDescent="0.35">
      <c r="A10" s="188"/>
      <c r="B10" s="188"/>
      <c r="C10" s="188"/>
      <c r="D10" s="188"/>
      <c r="E10" s="188"/>
      <c r="F10" s="188"/>
      <c r="G10" s="188"/>
      <c r="H10" s="188"/>
      <c r="I10" s="188"/>
    </row>
    <row r="11" spans="1:9" ht="5.15" customHeight="1" x14ac:dyDescent="0.35">
      <c r="A11" s="33"/>
      <c r="B11" s="33"/>
      <c r="C11" s="33"/>
      <c r="D11" s="33"/>
      <c r="E11" s="33"/>
      <c r="F11" s="33"/>
      <c r="G11" s="33"/>
      <c r="H11" s="33"/>
      <c r="I11" s="33"/>
    </row>
    <row r="12" spans="1:9" ht="15.5" thickBot="1" x14ac:dyDescent="0.4">
      <c r="A12" s="120" t="s">
        <v>515</v>
      </c>
      <c r="B12" s="121" t="s">
        <v>6</v>
      </c>
      <c r="C12" s="122" t="s">
        <v>516</v>
      </c>
      <c r="D12" s="123" t="s">
        <v>7</v>
      </c>
      <c r="E12" s="123" t="s">
        <v>517</v>
      </c>
      <c r="F12" s="124" t="s">
        <v>9</v>
      </c>
      <c r="G12" s="123" t="s">
        <v>518</v>
      </c>
      <c r="H12" s="123" t="s">
        <v>11</v>
      </c>
      <c r="I12" s="125" t="s">
        <v>519</v>
      </c>
    </row>
    <row r="13" spans="1:9" ht="30.5" thickTop="1" x14ac:dyDescent="0.35">
      <c r="A13" s="55">
        <f>Réponses!C202</f>
        <v>142</v>
      </c>
      <c r="B13" s="55" t="str">
        <f>Réponses!D202</f>
        <v>8.1</v>
      </c>
      <c r="C13" s="56" t="str">
        <f>Réponses!F202</f>
        <v>Ai-je un plan de surveillance pour la mise en œuvre du plan de gestion ?</v>
      </c>
      <c r="D13" s="57" t="str">
        <f>+Réponses!E202</f>
        <v>CAC</v>
      </c>
      <c r="E13" s="36"/>
      <c r="F13" s="37"/>
      <c r="G13" s="38" t="str">
        <f>IF(Principio13789[[#This Row],[Réponse]]="Oui","Conformité",IF(Principio13789[[#This Row],[Réponse]]="Non","Non conforme","Sans objet"))</f>
        <v>Sans objet</v>
      </c>
      <c r="H13" s="39" t="str">
        <f>IF(Principio13789[[#This Row],[Réponse]]="Non",Réponses!I202," ")</f>
        <v xml:space="preserve"> </v>
      </c>
      <c r="I13" s="40" t="str">
        <f>+IF($F13=Réponses!$G$3,Réponses!$H202,IF($F13=Réponses!$G$5,Réponses!$H$5,Réponses!$H$6))</f>
        <v>Nous attendons votre réponse</v>
      </c>
    </row>
    <row r="14" spans="1:9" x14ac:dyDescent="0.35">
      <c r="A14" s="55">
        <f>Réponses!C203</f>
        <v>143</v>
      </c>
      <c r="B14" s="55" t="str">
        <f>Réponses!D203</f>
        <v>8.1</v>
      </c>
      <c r="C14" s="56" t="str">
        <f>Réponses!F203</f>
        <v>Est-ce que je mets en œuvre le plan de suivi ?</v>
      </c>
      <c r="D14" s="57" t="str">
        <f>+Réponses!E203</f>
        <v>CAC</v>
      </c>
      <c r="E14" s="41"/>
      <c r="F14" s="42"/>
      <c r="G14" s="43" t="str">
        <f>IF(Principio13789[[#This Row],[Réponse]]="Oui","Conformité",IF(Principio13789[[#This Row],[Réponse]]="Non","Non conforme","Sans objet"))</f>
        <v>Sans objet</v>
      </c>
      <c r="H14" s="44" t="str">
        <f>IF(Principio13789[[#This Row],[Réponse]]="Non",Réponses!I203," ")</f>
        <v xml:space="preserve"> </v>
      </c>
      <c r="I14" s="45" t="str">
        <f>+IF($F14=Réponses!$G$3,Réponses!$H203,IF($F14=Réponses!$G$10,Réponses!$H$5,Réponses!$H$2))</f>
        <v>Nous attendons votre réponse</v>
      </c>
    </row>
    <row r="15" spans="1:9" ht="45" x14ac:dyDescent="0.35">
      <c r="A15" s="55">
        <f>Réponses!C204</f>
        <v>144</v>
      </c>
      <c r="B15" s="55" t="str">
        <f>Réponses!D204</f>
        <v>8.2</v>
      </c>
      <c r="C15" s="56" t="str">
        <f>Réponses!F204</f>
        <v>Est-ce que je surveille les impacts sociaux et environnementaux de mes activités de gestion forestière et les changements dans les conditions environnementales ?</v>
      </c>
      <c r="D15" s="57" t="str">
        <f>+Réponses!E204</f>
        <v>CAC</v>
      </c>
      <c r="E15" s="41"/>
      <c r="F15" s="42"/>
      <c r="G15" s="43" t="str">
        <f>IF(Principio13789[[#This Row],[Réponse]]="Oui","Conformité",IF(Principio13789[[#This Row],[Réponse]]="Non","Non conforme","Sans objet"))</f>
        <v>Sans objet</v>
      </c>
      <c r="H15" s="44" t="str">
        <f>IF(Principio13789[[#This Row],[Réponse]]="Non",Réponses!I204," ")</f>
        <v xml:space="preserve"> </v>
      </c>
      <c r="I15" s="45" t="str">
        <f>+IF($F15=Réponses!$G$3,Réponses!$H204,IF($F15=Réponses!$G$10,Réponses!$H$5,Réponses!$H$2))</f>
        <v>Nous attendons votre réponse</v>
      </c>
    </row>
    <row r="16" spans="1:9" ht="30" x14ac:dyDescent="0.35">
      <c r="A16" s="55">
        <f>Réponses!C205</f>
        <v>145</v>
      </c>
      <c r="B16" s="55" t="str">
        <f>Réponses!D205</f>
        <v>8.3</v>
      </c>
      <c r="C16" s="56" t="str">
        <f>Réponses!F205</f>
        <v>Est-ce que je tiens compte des résultats du suivi pour adapter mon plan de gestion en temps utile ?</v>
      </c>
      <c r="D16" s="57" t="str">
        <f>+Réponses!E205</f>
        <v>CAC</v>
      </c>
      <c r="E16" s="41"/>
      <c r="F16" s="42"/>
      <c r="G16" s="43" t="str">
        <f>IF(Principio13789[[#This Row],[Réponse]]="Oui","Conformité",IF(Principio13789[[#This Row],[Réponse]]="Non","Non conforme","Sans objet"))</f>
        <v>Sans objet</v>
      </c>
      <c r="H16" s="44" t="str">
        <f>IF(Principio13789[[#This Row],[Réponse]]="Non",Réponses!I205," ")</f>
        <v xml:space="preserve"> </v>
      </c>
      <c r="I16" s="45" t="str">
        <f>+IF($F16=Réponses!$G$3,Réponses!$H205,IF($F16=Réponses!$G$10,Réponses!$H$5,Réponses!$H$2))</f>
        <v>Nous attendons votre réponse</v>
      </c>
    </row>
    <row r="17" spans="1:9" ht="30" x14ac:dyDescent="0.35">
      <c r="A17" s="55">
        <f>Réponses!C206</f>
        <v>146</v>
      </c>
      <c r="B17" s="55" t="str">
        <f>Réponses!D206</f>
        <v>8.4</v>
      </c>
      <c r="C17" s="56" t="str">
        <f>Réponses!F206</f>
        <v>Est-ce que je dispose d'un résumé des résultats de la surveillance et est-ce qu'il est accessible au public ?</v>
      </c>
      <c r="D17" s="57" t="str">
        <f>+Réponses!E206</f>
        <v>CAC</v>
      </c>
      <c r="E17" s="47"/>
      <c r="F17" s="42"/>
      <c r="G17" s="43" t="str">
        <f>IF(Principio13789[[#This Row],[Réponse]]="Oui","Conformité",IF(Principio13789[[#This Row],[Réponse]]="Non","Non conforme","Sans objet"))</f>
        <v>Sans objet</v>
      </c>
      <c r="H17" s="44" t="str">
        <f>IF(Principio13789[[#This Row],[Réponse]]="Non",Réponses!I206," ")</f>
        <v xml:space="preserve"> </v>
      </c>
      <c r="I17" s="45" t="str">
        <f>+IF($F17=Réponses!$G$3,Réponses!$H206,IF($F17=Réponses!$G$10,Réponses!$H$5,Réponses!$H$2))</f>
        <v>Nous attendons votre réponse</v>
      </c>
    </row>
    <row r="18" spans="1:9" x14ac:dyDescent="0.35">
      <c r="A18" s="55">
        <f>Réponses!C207</f>
        <v>147</v>
      </c>
      <c r="B18" s="55" t="str">
        <f>Réponses!D207</f>
        <v>8.5</v>
      </c>
      <c r="C18" s="56" t="str">
        <f>Réponses!F207</f>
        <v>Est-ce que je vends des produits forestiers certifiés FSC ?</v>
      </c>
      <c r="D18" s="57" t="str">
        <f>+Réponses!E207</f>
        <v>CB</v>
      </c>
      <c r="E18" s="41"/>
      <c r="F18" s="42"/>
      <c r="G18" s="43" t="str">
        <f>IF(Principio13789[[#This Row],[Réponse]]="Oui","Conformité",IF(Principio13789[[#This Row],[Réponse]]="Non","Non conforme","Sans objet"))</f>
        <v>Sans objet</v>
      </c>
      <c r="H18" s="44" t="str">
        <f>IF(Principio13789[[#This Row],[Réponse]]="Non",Réponses!I207," ")</f>
        <v xml:space="preserve"> </v>
      </c>
      <c r="I18" s="45" t="str">
        <f>+IF($F18=Réponses!$G$3,Réponses!$H207,IF($F18=Réponses!$G$10,Réponses!$H$5,Réponses!$H$2))</f>
        <v>Nous attendons votre réponse</v>
      </c>
    </row>
    <row r="19" spans="1:9" ht="45" x14ac:dyDescent="0.35">
      <c r="A19" s="55">
        <f>Réponses!C208</f>
        <v>148</v>
      </c>
      <c r="B19" s="55" t="str">
        <f>Réponses!D208</f>
        <v>8.5</v>
      </c>
      <c r="C19" s="56" t="str">
        <f>Réponses!F208</f>
        <v>Est-ce que je dispose d'un système de traçabilité et de suivi pour tous les produits certifiés FSC que je commercialise et est-ce que je le mets en œuvre ?</v>
      </c>
      <c r="D19" s="57" t="str">
        <f>+Réponses!E208</f>
        <v>CB</v>
      </c>
      <c r="E19" s="41"/>
      <c r="F19" s="42"/>
      <c r="G19" s="43" t="str">
        <f>IF(Principio13789[[#This Row],[Réponse]]="Oui","Conformité",IF(Principio13789[[#This Row],[Réponse]]="Non","Non conforme","Sans objet"))</f>
        <v>Sans objet</v>
      </c>
      <c r="H19" s="44" t="str">
        <f>IF(Principio13789[[#This Row],[Réponse]]="Non",Réponses!I208," ")</f>
        <v xml:space="preserve"> </v>
      </c>
      <c r="I19" s="45" t="str">
        <f>+IF($F19=Réponses!$G$3,Réponses!$H208,IF($F19=Réponses!$G$10,Réponses!$H$5,Réponses!$H$2))</f>
        <v>Nous attendons votre réponse</v>
      </c>
    </row>
    <row r="20" spans="1:9" ht="30" x14ac:dyDescent="0.35">
      <c r="A20" s="55">
        <f>Réponses!C209</f>
        <v>149</v>
      </c>
      <c r="B20" s="55" t="str">
        <f>Réponses!D209</f>
        <v>8.5</v>
      </c>
      <c r="C20" s="56" t="str">
        <f>Réponses!F209</f>
        <v>Est-ce que je dispose d'un registre de tous les produits certifiés FSC vendus au cours des 5 dernières années ?</v>
      </c>
      <c r="D20" s="57" t="str">
        <f>+Réponses!E209</f>
        <v>CB</v>
      </c>
      <c r="E20" s="41"/>
      <c r="F20" s="42"/>
      <c r="G20" s="43" t="str">
        <f>IF(Principio13789[[#This Row],[Réponse]]="Oui","Conformité",IF(Principio13789[[#This Row],[Réponse]]="Non","Non conforme","Sans objet"))</f>
        <v>Sans objet</v>
      </c>
      <c r="H20" s="44" t="str">
        <f>IF(Principio13789[[#This Row],[Réponse]]="Non",Réponses!I209," ")</f>
        <v xml:space="preserve"> </v>
      </c>
      <c r="I20" s="45" t="str">
        <f>+IF($F20=Réponses!$G$3,Réponses!$H209,IF($F20=Réponses!$G$10,Réponses!$H$5,Réponses!$H$2))</f>
        <v>Nous attendons votre réponse</v>
      </c>
    </row>
  </sheetData>
  <sheetProtection algorithmName="SHA-512" hashValue="dqXGCfUbhnsuD6bvY8TEdN82/RBY++He/NsBYF6sQ07boqF4gjiEJe6pZzZsZOjirwIofTCO+PHUbhsJNIEhEQ==" saltValue="8Xsh+wfQ3DtJvtdqjc6VYw==" spinCount="100000" sheet="1" formatCells="0" formatRows="0" autoFilter="0" pivotTables="0"/>
  <mergeCells count="4">
    <mergeCell ref="A1:I1"/>
    <mergeCell ref="A2:I2"/>
    <mergeCell ref="A3:I3"/>
    <mergeCell ref="A5:I10"/>
  </mergeCells>
  <conditionalFormatting sqref="A13:C13 B14:C14 A14:A20 C14:C20">
    <cfRule type="expression" dxfId="44" priority="4">
      <formula>$D13="CAC"</formula>
    </cfRule>
  </conditionalFormatting>
  <conditionalFormatting sqref="A13:D13 B14:D14 A14:A20 C14:D20">
    <cfRule type="expression" dxfId="43" priority="3">
      <formula>$D13="CB"</formula>
    </cfRule>
  </conditionalFormatting>
  <conditionalFormatting sqref="B15:B20">
    <cfRule type="expression" dxfId="42" priority="1">
      <formula>$D15="CB"</formula>
    </cfRule>
    <cfRule type="expression" dxfId="41" priority="2">
      <formula>$D15="CAC"</formula>
    </cfRule>
  </conditionalFormatting>
  <conditionalFormatting sqref="D13:D20">
    <cfRule type="containsText" dxfId="40" priority="5" operator="containsText" text="CAC">
      <formula>NOT(ISERROR(SEARCH("CAC",D13)))</formula>
    </cfRule>
    <cfRule type="containsText" dxfId="39" priority="6" operator="containsText" text="CB">
      <formula>NOT(ISERROR(SEARCH("CB",D13)))</formula>
    </cfRule>
  </conditionalFormatting>
  <conditionalFormatting sqref="G13:G20">
    <cfRule type="containsText" dxfId="38" priority="7" operator="containsText" text="Conformité">
      <formula>NOT(ISERROR(SEARCH("Conformité",G13)))</formula>
    </cfRule>
    <cfRule type="containsText" dxfId="37" priority="8" operator="containsText" text="Non conforme">
      <formula>NOT(ISERROR(SEARCH("Non conforme",G13)))</formula>
    </cfRule>
  </conditionalFormatting>
  <pageMargins left="0.7" right="0.7" top="0.75" bottom="0.75" header="0.3" footer="0.3"/>
  <drawing r:id="rId1"/>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r:uid="{E36CDC3C-741B-49EF-8835-92099E5C12E2}">
          <x14:formula1>
            <xm:f>Réponses!$A$1:$A$4</xm:f>
          </x14:formula1>
          <xm:sqref>F13:F20</xm:sqref>
        </x14:dataValidation>
      </x14:dataValidations>
    </ext>
    <ext xmlns:x15="http://schemas.microsoft.com/office/spreadsheetml/2010/11/main" uri="{3A4CF648-6AED-40f4-86FF-DC5316D8AED3}">
      <x14:slicerList xmlns:x14="http://schemas.microsoft.com/office/spreadsheetml/2009/9/main">
        <x14:slicer r:id="rId3"/>
      </x14:slicerList>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3B05E2-58D4-4FEB-8E69-B846DE67A366}">
  <sheetPr>
    <tabColor rgb="FF78BE20"/>
  </sheetPr>
  <dimension ref="A1:I25"/>
  <sheetViews>
    <sheetView showZeros="0" zoomScale="60" zoomScaleNormal="60" workbookViewId="0">
      <pane xSplit="9" ySplit="12" topLeftCell="J13" activePane="bottomRight" state="frozen"/>
      <selection pane="topRight" activeCell="J1" sqref="J1"/>
      <selection pane="bottomLeft" activeCell="A13" sqref="A13"/>
      <selection pane="bottomRight" activeCell="A3" sqref="A3:I3"/>
    </sheetView>
  </sheetViews>
  <sheetFormatPr baseColWidth="10" defaultColWidth="11.54296875" defaultRowHeight="15" x14ac:dyDescent="0.35"/>
  <cols>
    <col min="1" max="1" width="15" style="61" bestFit="1" customWidth="1"/>
    <col min="2" max="2" width="8.26953125" style="61" bestFit="1" customWidth="1"/>
    <col min="3" max="3" width="60.7265625" style="61" customWidth="1"/>
    <col min="4" max="4" width="5.54296875" style="61" bestFit="1" customWidth="1"/>
    <col min="5" max="5" width="9.453125" style="61" hidden="1" customWidth="1"/>
    <col min="6" max="6" width="10.54296875" style="61" bestFit="1" customWidth="1"/>
    <col min="7" max="7" width="20.7265625" style="61" bestFit="1" customWidth="1"/>
    <col min="8" max="8" width="15.54296875" style="61" customWidth="1"/>
    <col min="9" max="9" width="69.453125" style="61" customWidth="1"/>
    <col min="10" max="16384" width="11.54296875" style="61"/>
  </cols>
  <sheetData>
    <row r="1" spans="1:9" ht="24.5" x14ac:dyDescent="0.35">
      <c r="A1" s="191" t="s">
        <v>513</v>
      </c>
      <c r="B1" s="192"/>
      <c r="C1" s="192"/>
      <c r="D1" s="192"/>
      <c r="E1" s="192"/>
      <c r="F1" s="192"/>
      <c r="G1" s="192"/>
      <c r="H1" s="192"/>
      <c r="I1" s="193"/>
    </row>
    <row r="2" spans="1:9" ht="43.15" customHeight="1" x14ac:dyDescent="0.35">
      <c r="A2" s="189" t="s">
        <v>527</v>
      </c>
      <c r="B2" s="190"/>
      <c r="C2" s="190"/>
      <c r="D2" s="190"/>
      <c r="E2" s="190"/>
      <c r="F2" s="190"/>
      <c r="G2" s="190"/>
      <c r="H2" s="190"/>
      <c r="I2" s="190"/>
    </row>
    <row r="3" spans="1:9" x14ac:dyDescent="0.35">
      <c r="A3" s="187" t="s">
        <v>686</v>
      </c>
      <c r="B3" s="187"/>
      <c r="C3" s="187"/>
      <c r="D3" s="187"/>
      <c r="E3" s="187"/>
      <c r="F3" s="187"/>
      <c r="G3" s="187"/>
      <c r="H3" s="187"/>
      <c r="I3" s="187"/>
    </row>
    <row r="4" spans="1:9" ht="5.15" customHeight="1" x14ac:dyDescent="0.35">
      <c r="A4" s="1"/>
      <c r="B4" s="1"/>
      <c r="C4" s="1"/>
      <c r="D4" s="1"/>
      <c r="E4" s="1"/>
      <c r="F4" s="1"/>
      <c r="G4" s="1"/>
      <c r="H4" s="1"/>
      <c r="I4" s="1"/>
    </row>
    <row r="5" spans="1:9" x14ac:dyDescent="0.35">
      <c r="A5" s="188"/>
      <c r="B5" s="188"/>
      <c r="C5" s="188"/>
      <c r="D5" s="188"/>
      <c r="E5" s="188"/>
      <c r="F5" s="188"/>
      <c r="G5" s="188"/>
      <c r="H5" s="188"/>
      <c r="I5" s="188"/>
    </row>
    <row r="6" spans="1:9" x14ac:dyDescent="0.35">
      <c r="A6" s="188"/>
      <c r="B6" s="188"/>
      <c r="C6" s="188"/>
      <c r="D6" s="188"/>
      <c r="E6" s="188"/>
      <c r="F6" s="188"/>
      <c r="G6" s="188"/>
      <c r="H6" s="188"/>
      <c r="I6" s="188"/>
    </row>
    <row r="7" spans="1:9" x14ac:dyDescent="0.35">
      <c r="A7" s="188"/>
      <c r="B7" s="188"/>
      <c r="C7" s="188"/>
      <c r="D7" s="188"/>
      <c r="E7" s="188"/>
      <c r="F7" s="188"/>
      <c r="G7" s="188"/>
      <c r="H7" s="188"/>
      <c r="I7" s="188"/>
    </row>
    <row r="8" spans="1:9" x14ac:dyDescent="0.35">
      <c r="A8" s="188"/>
      <c r="B8" s="188"/>
      <c r="C8" s="188"/>
      <c r="D8" s="188"/>
      <c r="E8" s="188"/>
      <c r="F8" s="188"/>
      <c r="G8" s="188"/>
      <c r="H8" s="188"/>
      <c r="I8" s="188"/>
    </row>
    <row r="9" spans="1:9" x14ac:dyDescent="0.35">
      <c r="A9" s="188"/>
      <c r="B9" s="188"/>
      <c r="C9" s="188"/>
      <c r="D9" s="188"/>
      <c r="E9" s="188"/>
      <c r="F9" s="188"/>
      <c r="G9" s="188"/>
      <c r="H9" s="188"/>
      <c r="I9" s="188"/>
    </row>
    <row r="10" spans="1:9" x14ac:dyDescent="0.35">
      <c r="A10" s="188"/>
      <c r="B10" s="188"/>
      <c r="C10" s="188"/>
      <c r="D10" s="188"/>
      <c r="E10" s="188"/>
      <c r="F10" s="188"/>
      <c r="G10" s="188"/>
      <c r="H10" s="188"/>
      <c r="I10" s="188"/>
    </row>
    <row r="11" spans="1:9" ht="5.15" customHeight="1" x14ac:dyDescent="0.35">
      <c r="A11" s="33"/>
      <c r="B11" s="33"/>
      <c r="C11" s="33"/>
      <c r="D11" s="33"/>
      <c r="E11" s="33"/>
      <c r="F11" s="33"/>
      <c r="G11" s="33"/>
      <c r="H11" s="33"/>
      <c r="I11" s="33"/>
    </row>
    <row r="12" spans="1:9" ht="15.5" thickBot="1" x14ac:dyDescent="0.4">
      <c r="A12" s="120" t="s">
        <v>515</v>
      </c>
      <c r="B12" s="121" t="s">
        <v>6</v>
      </c>
      <c r="C12" s="122" t="s">
        <v>516</v>
      </c>
      <c r="D12" s="123" t="s">
        <v>7</v>
      </c>
      <c r="E12" s="123" t="s">
        <v>517</v>
      </c>
      <c r="F12" s="124" t="s">
        <v>9</v>
      </c>
      <c r="G12" s="123" t="s">
        <v>518</v>
      </c>
      <c r="H12" s="123" t="s">
        <v>11</v>
      </c>
      <c r="I12" s="125" t="s">
        <v>519</v>
      </c>
    </row>
    <row r="13" spans="1:9" ht="30.5" thickTop="1" x14ac:dyDescent="0.35">
      <c r="A13" s="55">
        <f>Réponses!C210</f>
        <v>150</v>
      </c>
      <c r="B13" s="55" t="str">
        <f>Réponses!D210</f>
        <v>9.1</v>
      </c>
      <c r="C13" s="56" t="str">
        <f>Réponses!F210</f>
        <v>Ai-je une évaluation qui identifie la présence ou non de Hautes Valeurs de Conservation dans mon unité de gestion ?</v>
      </c>
      <c r="D13" s="57" t="str">
        <f>+Réponses!E210</f>
        <v>CB</v>
      </c>
      <c r="E13" s="63" t="s">
        <v>517</v>
      </c>
      <c r="F13" s="37"/>
      <c r="G13" s="38" t="str">
        <f>IF(Principio13710[[#This Row],[Réponse]]="Oui","Conformité",IF(Principio13710[[#This Row],[Réponse]]="Non","Non conforme","Sans objet"))</f>
        <v>Sans objet</v>
      </c>
      <c r="H13" s="39" t="str">
        <f>IF(Principio13710[[#This Row],[Réponse]]="Non",Réponses!I210," ")</f>
        <v xml:space="preserve"> </v>
      </c>
      <c r="I13" s="40" t="str">
        <f>+IF($F13=Réponses!$G$3,Réponses!$H210,IF($F13=Réponses!$G$5,Réponses!$H$5,Réponses!$H$2))</f>
        <v>Nous attendons votre réponse</v>
      </c>
    </row>
    <row r="14" spans="1:9" ht="75" x14ac:dyDescent="0.35">
      <c r="A14" s="55">
        <f>Réponses!C211</f>
        <v>151</v>
      </c>
      <c r="B14" s="55" t="str">
        <f>Réponses!D211</f>
        <v>9.1</v>
      </c>
      <c r="C14" s="56" t="str">
        <f>Réponses!F211</f>
        <v>L'évaluation des Hautes Valeurs de Conservation est-elle basée sur des observations directes, des consultations avec les parties prenantes locales, affectées et intéressées, et des cartes ou les Meilleures Informations Disponibles (Annexe D et Annexe H de la norme) ?</v>
      </c>
      <c r="D14" s="57" t="str">
        <f>+Réponses!E211</f>
        <v>CB</v>
      </c>
      <c r="E14" s="63" t="s">
        <v>517</v>
      </c>
      <c r="F14" s="42"/>
      <c r="G14" s="43" t="str">
        <f>IF(Principio13710[[#This Row],[Réponse]]="Oui","Conformité",IF(Principio13710[[#This Row],[Réponse]]="Non","Non conforme","Sans objet"))</f>
        <v>Sans objet</v>
      </c>
      <c r="H14" s="44" t="str">
        <f>IF(Principio13710[[#This Row],[Réponse]]="Non",Réponses!I211," ")</f>
        <v xml:space="preserve"> </v>
      </c>
      <c r="I14" s="45" t="str">
        <f>+IF($F14=Réponses!$G$3,Réponses!$H211,IF($F14=Réponses!$G$5,Réponses!$H$5,Réponses!$H$2))</f>
        <v>Nous attendons votre réponse</v>
      </c>
    </row>
    <row r="15" spans="1:9" ht="30" x14ac:dyDescent="0.35">
      <c r="A15" s="55">
        <f>Réponses!C212</f>
        <v>152</v>
      </c>
      <c r="B15" s="55" t="str">
        <f>Réponses!D212</f>
        <v>9.1</v>
      </c>
      <c r="C15" s="56" t="str">
        <f>Réponses!F212</f>
        <v>L'évaluation identifie-t-elle les Hautes Valeurs de Conservation dans mon unité de gestion ?</v>
      </c>
      <c r="D15" s="57" t="str">
        <f>+Réponses!E212</f>
        <v>CB</v>
      </c>
      <c r="E15" s="63" t="s">
        <v>517</v>
      </c>
      <c r="F15" s="42"/>
      <c r="G15" s="43" t="str">
        <f>IF(Principio13710[[#This Row],[Réponse]]="Oui","Conformité",IF(Principio13710[[#This Row],[Réponse]]="Non","Non conforme","Sans objet"))</f>
        <v>Sans objet</v>
      </c>
      <c r="H15" s="44" t="str">
        <f>IF(Principio13710[[#This Row],[Réponse]]="Non",Réponses!I212," ")</f>
        <v xml:space="preserve"> </v>
      </c>
      <c r="I15" s="45" t="str">
        <f>+IF($F15=Réponses!$G$3,Réponses!$H212,IF($F15=Réponses!$G$5,Réponses!$H$5,Réponses!$H$2))</f>
        <v>Nous attendons votre réponse</v>
      </c>
    </row>
    <row r="16" spans="1:9" ht="45" x14ac:dyDescent="0.35">
      <c r="A16" s="55">
        <f>Réponses!C213</f>
        <v>153</v>
      </c>
      <c r="B16" s="55" t="str">
        <f>Réponses!D213</f>
        <v>9.2</v>
      </c>
      <c r="C16" s="56" t="str">
        <f>Réponses!F213</f>
        <v>Est-ce que je connais les menaces qui pèsent sur la conservation des Hautes Valeurs de Conservation et de leurs zones ?</v>
      </c>
      <c r="D16" s="57" t="str">
        <f>+Réponses!E213</f>
        <v>CAC</v>
      </c>
      <c r="E16" s="63" t="s">
        <v>517</v>
      </c>
      <c r="F16" s="42"/>
      <c r="G16" s="43" t="str">
        <f>IF(Principio13710[[#This Row],[Réponse]]="Oui","Conformité",IF(Principio13710[[#This Row],[Réponse]]="Non","Non conforme","Sans objet"))</f>
        <v>Sans objet</v>
      </c>
      <c r="H16" s="44" t="str">
        <f>IF(Principio13710[[#This Row],[Réponse]]="Non",Réponses!I213," ")</f>
        <v xml:space="preserve"> </v>
      </c>
      <c r="I16" s="45" t="str">
        <f>+IF($F16=Réponses!$G$3,Réponses!$H213,IF($F16=Réponses!$G$5,Réponses!$H$5,Réponses!$H$2))</f>
        <v>Nous attendons votre réponse</v>
      </c>
    </row>
    <row r="17" spans="1:9" ht="30" x14ac:dyDescent="0.35">
      <c r="A17" s="55">
        <f>Réponses!C214</f>
        <v>154</v>
      </c>
      <c r="B17" s="55" t="str">
        <f>Réponses!D214</f>
        <v>9.2</v>
      </c>
      <c r="C17" s="56" t="str">
        <f>Réponses!F214</f>
        <v>Ai-je un plan pour maintenir ou améliorer les Hautes Valeurs de Conservation identifiées ?</v>
      </c>
      <c r="D17" s="57" t="str">
        <f>+Réponses!E214</f>
        <v>CAC</v>
      </c>
      <c r="E17" s="63" t="s">
        <v>517</v>
      </c>
      <c r="F17" s="42"/>
      <c r="G17" s="43" t="str">
        <f>IF(Principio13710[[#This Row],[Réponse]]="Oui","Conformité",IF(Principio13710[[#This Row],[Réponse]]="Non","Non conforme","Sans objet"))</f>
        <v>Sans objet</v>
      </c>
      <c r="H17" s="44" t="str">
        <f>IF(Principio13710[[#This Row],[Réponse]]="Non",Réponses!I214," ")</f>
        <v xml:space="preserve"> </v>
      </c>
      <c r="I17" s="45" t="str">
        <f>+IF($F17=Réponses!$G$3,Réponses!$H214,IF($F17=Réponses!$G$5,Réponses!$H$5,Réponses!$H$2))</f>
        <v>Nous attendons votre réponse</v>
      </c>
    </row>
    <row r="18" spans="1:9" ht="60" x14ac:dyDescent="0.35">
      <c r="A18" s="55">
        <f>Réponses!C215</f>
        <v>155</v>
      </c>
      <c r="B18" s="55" t="str">
        <f>Réponses!D215</f>
        <v>9.2</v>
      </c>
      <c r="C18" s="56" t="str">
        <f>Réponses!F215</f>
        <v>Ai-je demandé aux personnes concernées ou intéressées et aux experts en la matière leur avis ou leur contribution à l'élaboration du plan de maintien ou d'amélioration des Hautes Valeurs de Conservation ?</v>
      </c>
      <c r="D18" s="57" t="str">
        <f>+Réponses!E215</f>
        <v>CAC</v>
      </c>
      <c r="E18" s="63" t="s">
        <v>517</v>
      </c>
      <c r="F18" s="42"/>
      <c r="G18" s="43" t="str">
        <f>IF(Principio13710[[#This Row],[Réponse]]="Oui","Conformité",IF(Principio13710[[#This Row],[Réponse]]="Non","Non conforme","Sans objet"))</f>
        <v>Sans objet</v>
      </c>
      <c r="H18" s="44" t="str">
        <f>IF(Principio13710[[#This Row],[Réponse]]="Non",Réponses!I215," ")</f>
        <v xml:space="preserve"> </v>
      </c>
      <c r="I18" s="45" t="str">
        <f>+IF($F18=Réponses!$G$3,Réponses!$H215,IF($F18=Réponses!$G$5,Réponses!$H$5,Réponses!$H$2))</f>
        <v>Nous attendons votre réponse</v>
      </c>
    </row>
    <row r="19" spans="1:9" ht="30" x14ac:dyDescent="0.35">
      <c r="A19" s="55">
        <f>Réponses!C216</f>
        <v>156</v>
      </c>
      <c r="B19" s="55" t="str">
        <f>Réponses!D216</f>
        <v>9.2</v>
      </c>
      <c r="C19" s="56" t="str">
        <f>Réponses!F216</f>
        <v>Mon unité de gestion fait-elle partie d'un Paysage Forestier Intact ?</v>
      </c>
      <c r="D19" s="57" t="str">
        <f>+Réponses!E216</f>
        <v>CAC</v>
      </c>
      <c r="E19" s="63" t="s">
        <v>517</v>
      </c>
      <c r="F19" s="42"/>
      <c r="G19" s="43" t="str">
        <f>IF(Principio13710[[#This Row],[Réponse]]="Non","Conformité",IF(Principio13710[[#This Row],[Réponse]]="Oui","Non conforme","Sans objet"))</f>
        <v>Sans objet</v>
      </c>
      <c r="H19" s="44" t="str">
        <f>IF(Principio13710[[#This Row],[Réponse]]="Oui",Réponses!I216," ")</f>
        <v xml:space="preserve"> </v>
      </c>
      <c r="I19" s="45" t="str">
        <f>+IF($F19=Réponses!$G$2,Réponses!$H216,IF($F19=Réponses!$G$5,Réponses!$H$5,Réponses!$H$2))</f>
        <v>Nous attendons votre réponse</v>
      </c>
    </row>
    <row r="20" spans="1:9" ht="45" x14ac:dyDescent="0.35">
      <c r="A20" s="55">
        <f>Réponses!C217</f>
        <v>157</v>
      </c>
      <c r="B20" s="55" t="str">
        <f>Réponses!D217</f>
        <v>9.2</v>
      </c>
      <c r="C20" s="56" t="str">
        <f>Réponses!F217</f>
        <v>Ai-je mis en place des mesures de protection pour les zones centrales et, d'une manière générale, pour l'ensemble du Paysage Forestier Intact ?</v>
      </c>
      <c r="D20" s="57" t="str">
        <f>+Réponses!E217</f>
        <v>CAC</v>
      </c>
      <c r="E20" s="63" t="s">
        <v>517</v>
      </c>
      <c r="F20" s="42"/>
      <c r="G20" s="43" t="str">
        <f>IF(Principio13710[[#This Row],[Réponse]]="Oui","Conformité",IF(Principio13710[[#This Row],[Réponse]]="Non","Non conforme","Sans objet"))</f>
        <v>Sans objet</v>
      </c>
      <c r="H20" s="44" t="str">
        <f>IF(Principio13710[[#This Row],[Réponse]]="Non",Réponses!I217," ")</f>
        <v xml:space="preserve"> </v>
      </c>
      <c r="I20" s="45" t="str">
        <f>+IF($F20=Réponses!$G$3,Réponses!$H217,IF($F20=Réponses!$G$5,Réponses!$H$5,Réponses!$H$2))</f>
        <v>Nous attendons votre réponse</v>
      </c>
    </row>
    <row r="21" spans="1:9" ht="45" x14ac:dyDescent="0.35">
      <c r="A21" s="55">
        <f>Réponses!C218</f>
        <v>158</v>
      </c>
      <c r="B21" s="55" t="str">
        <f>Réponses!D218</f>
        <v>9.3</v>
      </c>
      <c r="C21" s="56" t="str">
        <f>Réponses!F218</f>
        <v>Est-ce que je mets en œuvre les actions concrètes définies pour maintenir ou améliorer les Hautes Valeurs de Conservation et leurs zones ?</v>
      </c>
      <c r="D21" s="57" t="str">
        <f>+Réponses!E218</f>
        <v>CAC</v>
      </c>
      <c r="E21" s="63" t="s">
        <v>517</v>
      </c>
      <c r="F21" s="42"/>
      <c r="G21" s="43" t="str">
        <f>IF(Principio13710[[#This Row],[Réponse]]="Oui","Conformité",IF(Principio13710[[#This Row],[Réponse]]="Non","Non conforme","Sans objet"))</f>
        <v>Sans objet</v>
      </c>
      <c r="H21" s="44" t="str">
        <f>IF(Principio13710[[#This Row],[Réponse]]="Non",Réponses!I218," ")</f>
        <v xml:space="preserve"> </v>
      </c>
      <c r="I21" s="45" t="str">
        <f>+IF($F21=Réponses!$G$3,Réponses!$H218,IF($F21=Réponses!$G$5,Réponses!$H$5,Réponses!$H$2))</f>
        <v>Nous attendons votre réponse</v>
      </c>
    </row>
    <row r="22" spans="1:9" ht="30" x14ac:dyDescent="0.35">
      <c r="A22" s="55">
        <f>Réponses!C219</f>
        <v>159</v>
      </c>
      <c r="B22" s="55" t="str">
        <f>Réponses!D219</f>
        <v>9.3</v>
      </c>
      <c r="C22" s="56" t="str">
        <f>Réponses!F219</f>
        <v>Mes activités de gestion ont-elles affecté les Hautes Valeurs de Conservation ou leurs zones ?</v>
      </c>
      <c r="D22" s="57" t="str">
        <f>+Réponses!E219</f>
        <v>CAC</v>
      </c>
      <c r="E22" s="63" t="s">
        <v>517</v>
      </c>
      <c r="F22" s="42"/>
      <c r="G22" s="43" t="str">
        <f>IF(Principio13710[[#This Row],[Réponse]]="Non","Conformité",IF(Principio13710[[#This Row],[Réponse]]="Oui","Non conforme","Sans objet"))</f>
        <v>Sans objet</v>
      </c>
      <c r="H22" s="44" t="str">
        <f>IF(Principio13710[[#This Row],[Réponse]]="Oui",Réponses!I219," ")</f>
        <v xml:space="preserve"> </v>
      </c>
      <c r="I22" s="45" t="str">
        <f>+IF($F22=Réponses!$G$2,Réponses!$H219,IF($F22=Réponses!$G$5,Réponses!$H$5,Réponses!$H$2))</f>
        <v>Nous attendons votre réponse</v>
      </c>
    </row>
    <row r="23" spans="1:9" ht="45" x14ac:dyDescent="0.35">
      <c r="A23" s="55">
        <f>Réponses!C220</f>
        <v>160</v>
      </c>
      <c r="B23" s="55" t="str">
        <f>Réponses!D220</f>
        <v>9.4</v>
      </c>
      <c r="C23" s="56" t="str">
        <f>Réponses!F220</f>
        <v>Est-ce que je contrôle périodiquement les Hautes Valeurs de Conservation et la mise en œuvre du plan visant à les maintenir ?</v>
      </c>
      <c r="D23" s="57" t="str">
        <f>+Réponses!E220</f>
        <v>CAC</v>
      </c>
      <c r="E23" s="63" t="s">
        <v>517</v>
      </c>
      <c r="F23" s="42"/>
      <c r="G23" s="43" t="str">
        <f>IF(Principio13710[[#This Row],[Réponse]]="Oui","Conformité",IF(Principio13710[[#This Row],[Réponse]]="Non","Non conforme","Sans objet"))</f>
        <v>Sans objet</v>
      </c>
      <c r="H23" s="44" t="str">
        <f>IF(Principio13710[[#This Row],[Réponse]]="Non",Réponses!I220," ")</f>
        <v xml:space="preserve"> </v>
      </c>
      <c r="I23" s="45" t="str">
        <f>+IF($F23=Réponses!$G$3,Réponses!$H220,IF($F23=Réponses!$G$5,Réponses!$H$5,Réponses!$H$2))</f>
        <v>Nous attendons votre réponse</v>
      </c>
    </row>
    <row r="24" spans="1:9" ht="45" x14ac:dyDescent="0.35">
      <c r="A24" s="55">
        <f>Réponses!C221</f>
        <v>161</v>
      </c>
      <c r="B24" s="55" t="str">
        <f>Réponses!D221</f>
        <v>9.4</v>
      </c>
      <c r="C24" s="56" t="str">
        <f>Réponses!F221</f>
        <v>Est-ce que je consulte les voisins, les parties prenantes ou les parties affectées sur les résultats de la surveillance et est-ce que j'adapte les stratégies si nécessaire ?</v>
      </c>
      <c r="D24" s="57" t="str">
        <f>+Réponses!E221</f>
        <v>CAC</v>
      </c>
      <c r="E24" s="63" t="s">
        <v>517</v>
      </c>
      <c r="F24" s="42"/>
      <c r="G24" s="43" t="str">
        <f>IF(Principio13710[[#This Row],[Réponse]]="Oui","Conformité",IF(Principio13710[[#This Row],[Réponse]]="Non","Non conforme","Sans objet"))</f>
        <v>Sans objet</v>
      </c>
      <c r="H24" s="44" t="str">
        <f>IF(Principio13710[[#This Row],[Réponse]]="Non",Réponses!I221," ")</f>
        <v xml:space="preserve"> </v>
      </c>
      <c r="I24" s="45" t="str">
        <f>+IF($F24=Réponses!$G$3,Réponses!$H221,IF($F24=Réponses!$G$5,Réponses!$H$5,Réponses!$H$2))</f>
        <v>Nous attendons votre réponse</v>
      </c>
    </row>
    <row r="25" spans="1:9" ht="45" x14ac:dyDescent="0.35">
      <c r="A25" s="55">
        <f>Réponses!C222</f>
        <v>162</v>
      </c>
      <c r="B25" s="55" t="str">
        <f>Réponses!D222</f>
        <v>9.4</v>
      </c>
      <c r="C25" s="56" t="str">
        <f>Réponses!F222</f>
        <v>Est-ce que je tiens compte des résultats de la surveillance pour adapter mon plan de maintien et d'amélioration des Hautes Valeurs de Conservation et de leurs zones ?</v>
      </c>
      <c r="D25" s="57" t="str">
        <f>+Réponses!E222</f>
        <v>CAC</v>
      </c>
      <c r="E25" s="63" t="s">
        <v>517</v>
      </c>
      <c r="F25" s="42"/>
      <c r="G25" s="43" t="str">
        <f>IF(Principio13710[[#This Row],[Réponse]]="Oui","Conformité",IF(Principio13710[[#This Row],[Réponse]]="Non","Non conforme","Sans objet"))</f>
        <v>Sans objet</v>
      </c>
      <c r="H25" s="44" t="str">
        <f>IF(Principio13710[[#This Row],[Réponse]]="Non",Réponses!I222," ")</f>
        <v xml:space="preserve"> </v>
      </c>
      <c r="I25" s="45" t="str">
        <f>+IF($F25=Réponses!$G$3,Réponses!$H222,IF($F25=Réponses!$G$5,Réponses!$H$5,Réponses!$H$2))</f>
        <v>Nous attendons votre réponse</v>
      </c>
    </row>
  </sheetData>
  <sheetProtection algorithmName="SHA-512" hashValue="vpFW0fIFRRrw5ZzKGo875HGv0ypdm8cIO49VLXEc528kjTgykj/kN7KUk5Pxb/7o5Xsr4ESmN8HFHEL1oF5VMA==" saltValue="MTyML9nMtQ3TSbfucJAEEQ==" spinCount="100000" sheet="1" formatCells="0" formatRows="0" autoFilter="0" pivotTables="0"/>
  <mergeCells count="4">
    <mergeCell ref="A1:I1"/>
    <mergeCell ref="A2:I2"/>
    <mergeCell ref="A3:I3"/>
    <mergeCell ref="A5:I10"/>
  </mergeCells>
  <conditionalFormatting sqref="A13:C25">
    <cfRule type="expression" dxfId="36" priority="4">
      <formula>$D13="CAC"</formula>
    </cfRule>
  </conditionalFormatting>
  <conditionalFormatting sqref="A13:D25">
    <cfRule type="expression" dxfId="35" priority="3">
      <formula>$D13="CB"</formula>
    </cfRule>
  </conditionalFormatting>
  <conditionalFormatting sqref="D13:D25">
    <cfRule type="containsText" dxfId="34" priority="5" operator="containsText" text="CAC">
      <formula>NOT(ISERROR(SEARCH("CAC",D13)))</formula>
    </cfRule>
    <cfRule type="containsText" dxfId="33" priority="6" operator="containsText" text="CB">
      <formula>NOT(ISERROR(SEARCH("CB",D13)))</formula>
    </cfRule>
  </conditionalFormatting>
  <conditionalFormatting sqref="G13:G25">
    <cfRule type="containsText" dxfId="32" priority="7" operator="containsText" text="Conformité">
      <formula>NOT(ISERROR(SEARCH("Conformité",G13)))</formula>
    </cfRule>
    <cfRule type="containsText" dxfId="31" priority="8" operator="containsText" text="Non conforme">
      <formula>NOT(ISERROR(SEARCH("Non conforme",G13)))</formula>
    </cfRule>
  </conditionalFormatting>
  <pageMargins left="0.7" right="0.7" top="0.75" bottom="0.75" header="0.3" footer="0.3"/>
  <drawing r:id="rId1"/>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r:uid="{BE6486EE-2169-43F4-BC4F-CE368AFF077C}">
          <x14:formula1>
            <xm:f>Réponses!$A$1:$A$4</xm:f>
          </x14:formula1>
          <xm:sqref>F13:F25</xm:sqref>
        </x14:dataValidation>
      </x14:dataValidations>
    </ext>
    <ext xmlns:x15="http://schemas.microsoft.com/office/spreadsheetml/2010/11/main" uri="{3A4CF648-6AED-40f4-86FF-DC5316D8AED3}">
      <x14:slicerList xmlns:x14="http://schemas.microsoft.com/office/spreadsheetml/2009/9/main">
        <x14:slicer r:id="rId3"/>
      </x14:slicerList>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BF5516-C1B5-4421-A07D-619F29022170}">
  <sheetPr>
    <tabColor rgb="FF78BE20"/>
  </sheetPr>
  <dimension ref="A1:I55"/>
  <sheetViews>
    <sheetView showZeros="0" zoomScale="60" zoomScaleNormal="60" workbookViewId="0">
      <pane xSplit="9" ySplit="12" topLeftCell="J34" activePane="bottomRight" state="frozen"/>
      <selection pane="topRight" activeCell="J1" sqref="J1"/>
      <selection pane="bottomLeft" activeCell="A13" sqref="A13"/>
      <selection pane="bottomRight" activeCell="F38" sqref="F38"/>
    </sheetView>
  </sheetViews>
  <sheetFormatPr baseColWidth="10" defaultColWidth="11.54296875" defaultRowHeight="15" x14ac:dyDescent="0.35"/>
  <cols>
    <col min="1" max="1" width="15" style="61" bestFit="1" customWidth="1"/>
    <col min="2" max="2" width="8.26953125" style="61" bestFit="1" customWidth="1"/>
    <col min="3" max="3" width="60.7265625" style="61" customWidth="1"/>
    <col min="4" max="4" width="6.54296875" style="61" customWidth="1"/>
    <col min="5" max="5" width="9.453125" style="61" hidden="1" customWidth="1"/>
    <col min="6" max="6" width="10.54296875" style="61" bestFit="1" customWidth="1"/>
    <col min="7" max="7" width="20.7265625" style="61" bestFit="1" customWidth="1"/>
    <col min="8" max="8" width="15.54296875" style="61" customWidth="1"/>
    <col min="9" max="9" width="67.54296875" style="61" customWidth="1"/>
    <col min="10" max="16384" width="11.54296875" style="61"/>
  </cols>
  <sheetData>
    <row r="1" spans="1:9" ht="24.5" x14ac:dyDescent="0.35">
      <c r="A1" s="191" t="s">
        <v>513</v>
      </c>
      <c r="B1" s="192"/>
      <c r="C1" s="192"/>
      <c r="D1" s="192"/>
      <c r="E1" s="192"/>
      <c r="F1" s="192"/>
      <c r="G1" s="192"/>
      <c r="H1" s="192"/>
      <c r="I1" s="193"/>
    </row>
    <row r="2" spans="1:9" ht="55.15" customHeight="1" x14ac:dyDescent="0.35">
      <c r="A2" s="189" t="s">
        <v>528</v>
      </c>
      <c r="B2" s="190"/>
      <c r="C2" s="190"/>
      <c r="D2" s="190"/>
      <c r="E2" s="190"/>
      <c r="F2" s="190"/>
      <c r="G2" s="190"/>
      <c r="H2" s="190"/>
      <c r="I2" s="190"/>
    </row>
    <row r="3" spans="1:9" x14ac:dyDescent="0.35">
      <c r="A3" s="187" t="s">
        <v>686</v>
      </c>
      <c r="B3" s="187"/>
      <c r="C3" s="187"/>
      <c r="D3" s="187"/>
      <c r="E3" s="187"/>
      <c r="F3" s="187"/>
      <c r="G3" s="187"/>
      <c r="H3" s="187"/>
      <c r="I3" s="187"/>
    </row>
    <row r="4" spans="1:9" ht="5.15" customHeight="1" x14ac:dyDescent="0.35">
      <c r="A4" s="1"/>
      <c r="B4" s="1"/>
      <c r="C4" s="1"/>
      <c r="D4" s="1"/>
      <c r="E4" s="1"/>
      <c r="F4" s="1"/>
      <c r="G4" s="1"/>
      <c r="H4" s="1"/>
      <c r="I4" s="1"/>
    </row>
    <row r="5" spans="1:9" x14ac:dyDescent="0.35">
      <c r="A5" s="188"/>
      <c r="B5" s="188"/>
      <c r="C5" s="188"/>
      <c r="D5" s="188"/>
      <c r="E5" s="188"/>
      <c r="F5" s="188"/>
      <c r="G5" s="188"/>
      <c r="H5" s="188"/>
      <c r="I5" s="188"/>
    </row>
    <row r="6" spans="1:9" x14ac:dyDescent="0.35">
      <c r="A6" s="188"/>
      <c r="B6" s="188"/>
      <c r="C6" s="188"/>
      <c r="D6" s="188"/>
      <c r="E6" s="188"/>
      <c r="F6" s="188"/>
      <c r="G6" s="188"/>
      <c r="H6" s="188"/>
      <c r="I6" s="188"/>
    </row>
    <row r="7" spans="1:9" x14ac:dyDescent="0.35">
      <c r="A7" s="188"/>
      <c r="B7" s="188"/>
      <c r="C7" s="188"/>
      <c r="D7" s="188"/>
      <c r="E7" s="188"/>
      <c r="F7" s="188"/>
      <c r="G7" s="188"/>
      <c r="H7" s="188"/>
      <c r="I7" s="188"/>
    </row>
    <row r="8" spans="1:9" x14ac:dyDescent="0.35">
      <c r="A8" s="188"/>
      <c r="B8" s="188"/>
      <c r="C8" s="188"/>
      <c r="D8" s="188"/>
      <c r="E8" s="188"/>
      <c r="F8" s="188"/>
      <c r="G8" s="188"/>
      <c r="H8" s="188"/>
      <c r="I8" s="188"/>
    </row>
    <row r="9" spans="1:9" x14ac:dyDescent="0.35">
      <c r="A9" s="188"/>
      <c r="B9" s="188"/>
      <c r="C9" s="188"/>
      <c r="D9" s="188"/>
      <c r="E9" s="188"/>
      <c r="F9" s="188"/>
      <c r="G9" s="188"/>
      <c r="H9" s="188"/>
      <c r="I9" s="188"/>
    </row>
    <row r="10" spans="1:9" x14ac:dyDescent="0.35">
      <c r="A10" s="188"/>
      <c r="B10" s="188"/>
      <c r="C10" s="188"/>
      <c r="D10" s="188"/>
      <c r="E10" s="188"/>
      <c r="F10" s="188"/>
      <c r="G10" s="188"/>
      <c r="H10" s="188"/>
      <c r="I10" s="188"/>
    </row>
    <row r="11" spans="1:9" ht="5.15" customHeight="1" x14ac:dyDescent="0.35">
      <c r="A11" s="33"/>
      <c r="B11" s="33"/>
      <c r="C11" s="33"/>
      <c r="D11" s="33"/>
      <c r="E11" s="33"/>
      <c r="F11" s="33"/>
      <c r="G11" s="33"/>
      <c r="H11" s="33"/>
      <c r="I11" s="33"/>
    </row>
    <row r="12" spans="1:9" ht="15.5" thickBot="1" x14ac:dyDescent="0.4">
      <c r="A12" s="120" t="s">
        <v>515</v>
      </c>
      <c r="B12" s="121" t="s">
        <v>6</v>
      </c>
      <c r="C12" s="122" t="s">
        <v>516</v>
      </c>
      <c r="D12" s="123" t="s">
        <v>7</v>
      </c>
      <c r="E12" s="123" t="s">
        <v>517</v>
      </c>
      <c r="F12" s="124" t="s">
        <v>9</v>
      </c>
      <c r="G12" s="123" t="s">
        <v>518</v>
      </c>
      <c r="H12" s="123" t="s">
        <v>11</v>
      </c>
      <c r="I12" s="125" t="s">
        <v>519</v>
      </c>
    </row>
    <row r="13" spans="1:9" ht="45.5" thickTop="1" x14ac:dyDescent="0.35">
      <c r="A13" s="55">
        <f>Réponses!C223</f>
        <v>163</v>
      </c>
      <c r="B13" s="55" t="str">
        <f>Réponses!D223</f>
        <v>10.1</v>
      </c>
      <c r="C13" s="56" t="str">
        <f>Réponses!F223</f>
        <v>Y a-t-il une régénération ou un reboisement en temps voulu dans mon unité de gestion après la récolte finale, d'une manière qui protège les valeurs environnementales ?</v>
      </c>
      <c r="D13" s="57" t="str">
        <f>+Réponses!E223</f>
        <v>CB</v>
      </c>
      <c r="E13" s="63" t="s">
        <v>517</v>
      </c>
      <c r="F13" s="37"/>
      <c r="G13" s="43" t="str">
        <f>IF(Principio1311[[#This Row],[Réponse]]="Oui","Conformité",IF(Principio1311[[#This Row],[Réponse]]="Non","Non conforme","Sans objet"))</f>
        <v>Sans objet</v>
      </c>
      <c r="H13" s="44" t="str">
        <f>IF(Principio1311[[#This Row],[Réponse]]="Non",Réponses!I223," ")</f>
        <v xml:space="preserve"> </v>
      </c>
      <c r="I13" s="40" t="str">
        <f>+IF($F13=Réponses!$G$3,Réponses!$H223,IF($F13=Réponses!$G$5,Réponses!$H$5,Réponses!$H$2))</f>
        <v>Nous attendons votre réponse</v>
      </c>
    </row>
    <row r="14" spans="1:9" x14ac:dyDescent="0.35">
      <c r="A14" s="55"/>
      <c r="B14" s="55"/>
      <c r="C14" s="56"/>
      <c r="D14" s="57"/>
      <c r="E14" s="63" t="s">
        <v>517</v>
      </c>
      <c r="F14" s="69">
        <f>+F13</f>
        <v>0</v>
      </c>
      <c r="G14" s="69" t="str">
        <f>IF(Principio1311[[#This Row],[Réponse]]="Oui","Conformité",IF(Principio1311[[#This Row],[Réponse]]="Non","Non conforme","Sans objet"))</f>
        <v>Sans objet</v>
      </c>
      <c r="H14" s="44" t="str">
        <f>IF(Principio1311[[#This Row],[Réponse]]="Non",Réponses!I224," ")</f>
        <v xml:space="preserve"> </v>
      </c>
      <c r="I14" s="45" t="str">
        <f>+IF($F14=Réponses!$G$3,Réponses!$H224,IF($F14=Réponses!$G$10,Réponses!$H$5,Réponses!$H$2))</f>
        <v>Nous attendons votre réponse</v>
      </c>
    </row>
    <row r="15" spans="1:9" ht="30" x14ac:dyDescent="0.35">
      <c r="A15" s="55">
        <f>Réponses!C225</f>
        <v>164</v>
      </c>
      <c r="B15" s="55" t="str">
        <f>Réponses!D225</f>
        <v>10.2</v>
      </c>
      <c r="C15" s="56" t="str">
        <f>Réponses!F225</f>
        <v>Est-ce que j'utilise des espèces d'arbres exotiques dans mon unité de gestion ?</v>
      </c>
      <c r="D15" s="57" t="str">
        <f>+Réponses!E225</f>
        <v>CB</v>
      </c>
      <c r="E15" s="63" t="s">
        <v>517</v>
      </c>
      <c r="F15" s="42"/>
      <c r="G15" s="43" t="str">
        <f>IF(Principio1311[[#This Row],[Réponse]]="Oui","Conformité",IF(Principio1311[[#This Row],[Réponse]]="Non","Non conforme","Sans objet"))</f>
        <v>Sans objet</v>
      </c>
      <c r="H15" s="44" t="str">
        <f>IF(Principio1311[[#This Row],[Réponse]]="Non",Réponses!I225," ")</f>
        <v xml:space="preserve"> </v>
      </c>
      <c r="I15" s="45" t="str">
        <f>+IF($F15=Réponses!$G$3,Réponses!$H225,IF($F15=Réponses!$G$10,Réponses!$H$5,Réponses!$H$2))</f>
        <v>Nous attendons votre réponse</v>
      </c>
    </row>
    <row r="16" spans="1:9" ht="30" x14ac:dyDescent="0.35">
      <c r="A16" s="55">
        <f>Réponses!C226</f>
        <v>165</v>
      </c>
      <c r="B16" s="55" t="str">
        <f>Réponses!D226</f>
        <v>10.3</v>
      </c>
      <c r="C16" s="56" t="str">
        <f>Réponses!F226</f>
        <v>Est-ce que j'utilise des espèces d'arbres exotiques envahissantes dans mon unité de gestion ?</v>
      </c>
      <c r="D16" s="57" t="str">
        <f>+Réponses!E226</f>
        <v>CB</v>
      </c>
      <c r="E16" s="63" t="s">
        <v>517</v>
      </c>
      <c r="F16" s="42"/>
      <c r="G16" s="43" t="str">
        <f>IF(Principio1311[[#This Row],[Réponse]]="Non","Conformité",IF(Principio1311[[#This Row],[Réponse]]="Oui","Non conforme","Sans objet"))</f>
        <v>Sans objet</v>
      </c>
      <c r="H16" s="44" t="str">
        <f>IF(Principio1311[[#This Row],[Réponse]]="Oui",Réponses!I226," ")</f>
        <v xml:space="preserve"> </v>
      </c>
      <c r="I16" s="45" t="str">
        <f>+IF($F16=Réponses!$G$2,Réponses!$H226,IF($F16=Réponses!$G$10,Réponses!$H$5,Réponses!$H$2))</f>
        <v>Nous attendons votre réponse</v>
      </c>
    </row>
    <row r="17" spans="1:9" ht="45" x14ac:dyDescent="0.35">
      <c r="A17" s="55">
        <f>Réponses!C227</f>
        <v>166</v>
      </c>
      <c r="B17" s="55" t="str">
        <f>Réponses!D227</f>
        <v>10.3</v>
      </c>
      <c r="C17" s="56" t="str">
        <f>Réponses!F227</f>
        <v>Est-ce que je participe à des programmes de lutte contre les effets envahissants d'espèces exotiques que je n'ai pas introduites ?</v>
      </c>
      <c r="D17" s="57" t="str">
        <f>+Réponses!E227</f>
        <v>CB</v>
      </c>
      <c r="E17" s="63" t="s">
        <v>517</v>
      </c>
      <c r="F17" s="42"/>
      <c r="G17" s="43" t="str">
        <f>IF(Principio1311[[#This Row],[Réponse]]="Non","Conformité",IF(Principio1311[[#This Row],[Réponse]]="Oui","Non conforme","Sans objet"))</f>
        <v>Sans objet</v>
      </c>
      <c r="H17" s="44" t="str">
        <f>IF(Principio1311[[#This Row],[Réponse]]="Oui",Réponses!I227," ")</f>
        <v xml:space="preserve"> </v>
      </c>
      <c r="I17" s="45" t="str">
        <f>+IF($F17=Réponses!$G$2,Réponses!$H227,IF($F17=Réponses!$G$10,Réponses!$H$5,Réponses!$H$2))</f>
        <v>Nous attendons votre réponse</v>
      </c>
    </row>
    <row r="18" spans="1:9" x14ac:dyDescent="0.35">
      <c r="A18" s="55">
        <f>Réponses!C228</f>
        <v>167</v>
      </c>
      <c r="B18" s="55" t="str">
        <f>Réponses!D228</f>
        <v>10.4</v>
      </c>
      <c r="C18" s="56" t="str">
        <f>Réponses!F228</f>
        <v>Est-ce que j'utilise des organismes génétiquement modifiés ?</v>
      </c>
      <c r="D18" s="57" t="str">
        <f>+Réponses!E228</f>
        <v>CB</v>
      </c>
      <c r="E18" s="63" t="s">
        <v>517</v>
      </c>
      <c r="F18" s="42"/>
      <c r="G18" s="43" t="str">
        <f>IF(Principio1311[[#This Row],[Réponse]]="Non","Conformité",IF(Principio1311[[#This Row],[Réponse]]="Oui","Non conforme","Sans objet"))</f>
        <v>Sans objet</v>
      </c>
      <c r="H18" s="44" t="str">
        <f>IF(Principio1311[[#This Row],[Réponse]]="Oui",Réponses!I228," ")</f>
        <v xml:space="preserve"> </v>
      </c>
      <c r="I18" s="45" t="str">
        <f>+IF($F18=Réponses!$G$2,Réponses!$H228,IF($F18=Réponses!$G$10,Réponses!$H$5,Réponses!$H$2))</f>
        <v>Nous attendons votre réponse</v>
      </c>
    </row>
    <row r="19" spans="1:9" x14ac:dyDescent="0.35">
      <c r="A19" s="55"/>
      <c r="B19" s="55"/>
      <c r="C19" s="56"/>
      <c r="D19" s="57"/>
      <c r="E19" s="63" t="s">
        <v>517</v>
      </c>
      <c r="F19" s="69">
        <f>+F18</f>
        <v>0</v>
      </c>
      <c r="G19" s="69" t="str">
        <f>IF(Principio1311[[#This Row],[Réponse]]="Non","Conformité",IF(Principio1311[[#This Row],[Réponse]]="Oui","Non conforme","Sans objet"))</f>
        <v>Sans objet</v>
      </c>
      <c r="H19" s="44" t="str">
        <f>IF(Principio1311[[#This Row],[Réponse]]="Oui",Réponses!I229," ")</f>
        <v xml:space="preserve"> </v>
      </c>
      <c r="I19" s="45" t="str">
        <f>+IF($F19=Réponses!$G$2,Réponses!$H229,IF($F19=Réponses!$G$10,Réponses!$H$5,Réponses!$H$2))</f>
        <v>Nous attendons votre réponse</v>
      </c>
    </row>
    <row r="20" spans="1:9" ht="45" x14ac:dyDescent="0.35">
      <c r="A20" s="55">
        <f>Réponses!C230</f>
        <v>168</v>
      </c>
      <c r="B20" s="55" t="str">
        <f>Réponses!D230</f>
        <v>10.5</v>
      </c>
      <c r="C20" s="56" t="str">
        <f>Réponses!F230</f>
        <v>Est-ce que j'utilise des pratiques appropriées (pour les espèces, la végétation et mes objectifs de gestion) pour gérer mon unité de gestion ?</v>
      </c>
      <c r="D20" s="57" t="str">
        <f>+Réponses!E230</f>
        <v>CB</v>
      </c>
      <c r="E20" s="63" t="s">
        <v>517</v>
      </c>
      <c r="F20" s="42"/>
      <c r="G20" s="43" t="str">
        <f>IF(Principio1311[[#This Row],[Réponse]]="Oui","Conformité",IF(Principio1311[[#This Row],[Réponse]]="Non","Non conforme","Sans objet"))</f>
        <v>Sans objet</v>
      </c>
      <c r="H20" s="44" t="str">
        <f>IF(Principio1311[[#This Row],[Réponse]]="Non",Réponses!I230," ")</f>
        <v xml:space="preserve"> </v>
      </c>
      <c r="I20" s="45" t="str">
        <f>+IF($F20=Réponses!$G$3,Réponses!$H230,IF($F20=Réponses!$G$10,Réponses!$H$5,Réponses!$H$2))</f>
        <v>Nous attendons votre réponse</v>
      </c>
    </row>
    <row r="21" spans="1:9" x14ac:dyDescent="0.35">
      <c r="A21" s="55"/>
      <c r="B21" s="55"/>
      <c r="C21" s="56"/>
      <c r="D21" s="57"/>
      <c r="E21" s="63" t="s">
        <v>517</v>
      </c>
      <c r="F21" s="119">
        <f>+F20</f>
        <v>0</v>
      </c>
      <c r="G21" s="69" t="str">
        <f>IF(Principio1311[[#This Row],[Réponse]]="Oui","Conformité",IF(Principio1311[[#This Row],[Réponse]]="Non","Non conforme","Sans objet"))</f>
        <v>Sans objet</v>
      </c>
      <c r="H21" s="44" t="str">
        <f>IF(Principio1311[[#This Row],[Réponse]]="Non",Réponses!I231," ")</f>
        <v xml:space="preserve"> </v>
      </c>
      <c r="I21" s="45" t="str">
        <f>+IF($F21=Réponses!$G$3,Réponses!$H231,IF($F21=Réponses!$G$10,Réponses!$H$5,Réponses!$H$2))</f>
        <v>Nous attendons votre réponse</v>
      </c>
    </row>
    <row r="22" spans="1:9" x14ac:dyDescent="0.35">
      <c r="A22" s="55">
        <f>Réponses!C232</f>
        <v>169</v>
      </c>
      <c r="B22" s="55" t="str">
        <f>Réponses!D232</f>
        <v>10.6</v>
      </c>
      <c r="C22" s="56" t="str">
        <f>Réponses!F232</f>
        <v>Est-ce que j'utilise des engrais ?</v>
      </c>
      <c r="D22" s="57" t="str">
        <f>+Réponses!E232</f>
        <v>CAC</v>
      </c>
      <c r="E22" s="41"/>
      <c r="F22" s="42"/>
      <c r="G22" s="43" t="str">
        <f>IF(Principio1311[[#This Row],[Réponse]]="Non","Conformité",IF(Principio1311[[#This Row],[Réponse]]="Oui","Non conforme","Sans objet"))</f>
        <v>Sans objet</v>
      </c>
      <c r="H22" s="44" t="str">
        <f>IF(Principio1311[[#This Row],[Réponse]]="Oui",Réponses!I232," ")</f>
        <v xml:space="preserve"> </v>
      </c>
      <c r="I22" s="45" t="str">
        <f>+IF($F22=Réponses!$G$2,Réponses!$H232,IF($F22=Réponses!$G$10,Réponses!$H$5,Réponses!$H$2))</f>
        <v>Nous attendons votre réponse</v>
      </c>
    </row>
    <row r="23" spans="1:9" x14ac:dyDescent="0.35">
      <c r="A23" s="55">
        <f>Réponses!C233</f>
        <v>170</v>
      </c>
      <c r="B23" s="55" t="str">
        <f>Réponses!D233</f>
        <v>10.6</v>
      </c>
      <c r="C23" s="56" t="str">
        <f>Réponses!F233</f>
        <v>Est-ce que je réduis l'utilisation d'engrais ?</v>
      </c>
      <c r="D23" s="57" t="str">
        <f>+Réponses!E233</f>
        <v>CAC</v>
      </c>
      <c r="E23" s="49"/>
      <c r="F23" s="42"/>
      <c r="G23" s="43" t="str">
        <f>IF(Principio1311[[#This Row],[Réponse]]="Oui","Conformité",IF(Principio1311[[#This Row],[Réponse]]="Non","Non conforme","Sans objet"))</f>
        <v>Sans objet</v>
      </c>
      <c r="H23" s="44" t="str">
        <f>IF(Principio1311[[#This Row],[Réponse]]="Non",Réponses!I233," ")</f>
        <v xml:space="preserve"> </v>
      </c>
      <c r="I23" s="45" t="str">
        <f>+IF($F23=Réponses!$G$3,Réponses!$H233,IF($F23=Réponses!$G$10,Réponses!$H$5,Réponses!$H$2))</f>
        <v>Nous attendons votre réponse</v>
      </c>
    </row>
    <row r="24" spans="1:9" x14ac:dyDescent="0.35">
      <c r="A24" s="55">
        <f>Réponses!C234</f>
        <v>171</v>
      </c>
      <c r="B24" s="55" t="str">
        <f>Réponses!D234</f>
        <v>10.6</v>
      </c>
      <c r="C24" s="56" t="str">
        <f>Réponses!F234</f>
        <v>Est-ce que je tiens un registre des engrais utilisés ?</v>
      </c>
      <c r="D24" s="57" t="str">
        <f>+Réponses!E234</f>
        <v>CAC</v>
      </c>
      <c r="E24" s="41"/>
      <c r="F24" s="42"/>
      <c r="G24" s="43" t="str">
        <f>IF(Principio1311[[#This Row],[Réponse]]="Oui","Conformité",IF(Principio1311[[#This Row],[Réponse]]="Non","Non conforme","Sans objet"))</f>
        <v>Sans objet</v>
      </c>
      <c r="H24" s="44" t="str">
        <f>IF(Principio1311[[#This Row],[Réponse]]="Non",Réponses!I234," ")</f>
        <v xml:space="preserve"> </v>
      </c>
      <c r="I24" s="45" t="str">
        <f>+IF($F24=Réponses!$G$3,Réponses!$H234,IF($F24=Réponses!$G$10,Réponses!$H$5,Réponses!$H$2))</f>
        <v>Nous attendons votre réponse</v>
      </c>
    </row>
    <row r="25" spans="1:9" ht="30" x14ac:dyDescent="0.35">
      <c r="A25" s="55">
        <f>Réponses!C235</f>
        <v>172</v>
      </c>
      <c r="B25" s="55" t="str">
        <f>Réponses!D235</f>
        <v>10.6</v>
      </c>
      <c r="C25" s="56" t="str">
        <f>Réponses!F235</f>
        <v>Est-ce que je protège les valeurs environnementales lors de l'utilisation d'engrais ?</v>
      </c>
      <c r="D25" s="57" t="str">
        <f>+Réponses!E235</f>
        <v>CAC</v>
      </c>
      <c r="E25" s="41"/>
      <c r="F25" s="42"/>
      <c r="G25" s="43" t="str">
        <f>IF(Principio1311[[#This Row],[Réponse]]="Oui","Conformité",IF(Principio1311[[#This Row],[Réponse]]="Non","Non conforme","Sans objet"))</f>
        <v>Sans objet</v>
      </c>
      <c r="H25" s="44" t="str">
        <f>IF(Principio1311[[#This Row],[Réponse]]="Non",Réponses!I235," ")</f>
        <v xml:space="preserve"> </v>
      </c>
      <c r="I25" s="45" t="str">
        <f>+IF($F25=Réponses!$G$3,Réponses!$H235,IF($F25=Réponses!$G$10,Réponses!$H$5,Réponses!$H$2))</f>
        <v>Nous attendons votre réponse</v>
      </c>
    </row>
    <row r="26" spans="1:9" ht="30" x14ac:dyDescent="0.35">
      <c r="A26" s="55">
        <f>Réponses!C236</f>
        <v>173</v>
      </c>
      <c r="B26" s="55" t="str">
        <f>Réponses!D236</f>
        <v>10.6</v>
      </c>
      <c r="C26" s="56" t="str">
        <f>Réponses!F236</f>
        <v>Est-ce que je répare ou atténue les dommages causés par l'utilisation d'engrais ?</v>
      </c>
      <c r="D26" s="57" t="str">
        <f>+Réponses!E236</f>
        <v>CAC</v>
      </c>
      <c r="E26" s="49"/>
      <c r="F26" s="42"/>
      <c r="G26" s="43" t="str">
        <f>IF(Principio1311[[#This Row],[Réponse]]="Oui","Conformité",IF(Principio1311[[#This Row],[Réponse]]="Non","Non conforme","Sans objet"))</f>
        <v>Sans objet</v>
      </c>
      <c r="H26" s="44" t="str">
        <f>IF(Principio1311[[#This Row],[Réponse]]="Non",Réponses!I236," ")</f>
        <v xml:space="preserve"> </v>
      </c>
      <c r="I26" s="45" t="str">
        <f>+IF($F26=Réponses!$G$3,Réponses!$H236,IF($F26=Réponses!$G$10,Réponses!$H$5,Réponses!$H$2))</f>
        <v>Nous attendons votre réponse</v>
      </c>
    </row>
    <row r="27" spans="1:9" x14ac:dyDescent="0.35">
      <c r="A27" s="55">
        <f>Réponses!C237</f>
        <v>174</v>
      </c>
      <c r="B27" s="55" t="str">
        <f>Réponses!D237</f>
        <v>10.7</v>
      </c>
      <c r="C27" s="56" t="str">
        <f>Réponses!F237</f>
        <v>Dois-je utiliser des pesticides sur l'unité de gestion ?</v>
      </c>
      <c r="D27" s="57" t="str">
        <f>+Réponses!E237</f>
        <v>CB</v>
      </c>
      <c r="E27" s="63" t="s">
        <v>517</v>
      </c>
      <c r="F27" s="42"/>
      <c r="G27" s="43" t="str">
        <f>IF(Principio1311[[#This Row],[Réponse]]="Non","Conformité",IF(Principio1311[[#This Row],[Réponse]]="Oui","Non conforme","Sans objet"))</f>
        <v>Sans objet</v>
      </c>
      <c r="H27" s="44" t="str">
        <f>IF(Principio1311[[#This Row],[Réponse]]="Oui",Réponses!I237," ")</f>
        <v xml:space="preserve"> </v>
      </c>
      <c r="I27" s="45" t="str">
        <f>+IF($F27=Réponses!$G$2,Réponses!$H237,IF($F27=Réponses!$G$10,Réponses!$H$5,Réponses!$H$2))</f>
        <v>Nous attendons votre réponse</v>
      </c>
    </row>
    <row r="28" spans="1:9" x14ac:dyDescent="0.35">
      <c r="A28" s="55"/>
      <c r="B28" s="55"/>
      <c r="C28" s="56"/>
      <c r="D28" s="57"/>
      <c r="E28" s="63" t="s">
        <v>517</v>
      </c>
      <c r="F28" s="69">
        <f>+F27</f>
        <v>0</v>
      </c>
      <c r="G28" s="69" t="str">
        <f>IF(Principio1311[[#This Row],[Réponse]]="Non","Conformité",IF(Principio1311[[#This Row],[Réponse]]="Oui","Non conforme","Sans objet"))</f>
        <v>Sans objet</v>
      </c>
      <c r="H28" s="44" t="str">
        <f>IF(Principio1311[[#This Row],[Réponse]]="Oui",Réponses!I238," ")</f>
        <v xml:space="preserve"> </v>
      </c>
      <c r="I28" s="45" t="str">
        <f>+IF($F28=Réponses!$G$2,Réponses!$H238,IF($F28=Réponses!$G$10,Réponses!$H$5,Réponses!$H$2))</f>
        <v>Nous attendons votre réponse</v>
      </c>
    </row>
    <row r="29" spans="1:9" x14ac:dyDescent="0.35">
      <c r="A29" s="55"/>
      <c r="B29" s="55"/>
      <c r="C29" s="56"/>
      <c r="D29" s="57"/>
      <c r="E29" s="63" t="s">
        <v>517</v>
      </c>
      <c r="F29" s="69">
        <f>+F27</f>
        <v>0</v>
      </c>
      <c r="G29" s="69" t="str">
        <f>IF(Principio1311[[#This Row],[Réponse]]="Non","Conformité",IF(Principio1311[[#This Row],[Réponse]]="Oui","Non conforme","Sans objet"))</f>
        <v>Sans objet</v>
      </c>
      <c r="H29" s="44" t="str">
        <f>IF(Principio1311[[#This Row],[Réponse]]="Oui",Réponses!I239," ")</f>
        <v xml:space="preserve"> </v>
      </c>
      <c r="I29" s="45" t="str">
        <f>+IF($F29=Réponses!$G$2,Réponses!$H239,IF($F29=Réponses!$G$10,Réponses!$H$5,Réponses!$H$2))</f>
        <v>Nous attendons votre réponse</v>
      </c>
    </row>
    <row r="30" spans="1:9" x14ac:dyDescent="0.35">
      <c r="A30" s="55"/>
      <c r="B30" s="55"/>
      <c r="C30" s="56"/>
      <c r="D30" s="57"/>
      <c r="E30" s="63" t="s">
        <v>517</v>
      </c>
      <c r="F30" s="69">
        <f>+F27</f>
        <v>0</v>
      </c>
      <c r="G30" s="69" t="str">
        <f>IF(Principio1311[[#This Row],[Réponse]]="Non","Conformité",IF(Principio1311[[#This Row],[Réponse]]="Oui","Non conforme","Sans objet"))</f>
        <v>Sans objet</v>
      </c>
      <c r="H30" s="44" t="str">
        <f>IF(Principio1311[[#This Row],[Réponse]]="Oui",Réponses!I240," ")</f>
        <v xml:space="preserve"> </v>
      </c>
      <c r="I30" s="45" t="str">
        <f>+IF($F30=Réponses!$G$2,Réponses!$H240,IF($F30=Réponses!$G$10,Réponses!$H$5,Réponses!$H$2))</f>
        <v>Nous attendons votre réponse</v>
      </c>
    </row>
    <row r="31" spans="1:9" x14ac:dyDescent="0.35">
      <c r="A31" s="55"/>
      <c r="B31" s="55"/>
      <c r="C31" s="56"/>
      <c r="D31" s="57"/>
      <c r="E31" s="63" t="s">
        <v>517</v>
      </c>
      <c r="F31" s="69">
        <f>+F27</f>
        <v>0</v>
      </c>
      <c r="G31" s="69" t="str">
        <f>IF(Principio1311[[#This Row],[Réponse]]="Non","Conformité",IF(Principio1311[[#This Row],[Réponse]]="Oui","Non conforme","Sans objet"))</f>
        <v>Sans objet</v>
      </c>
      <c r="H31" s="44" t="str">
        <f>IF(Principio1311[[#This Row],[Réponse]]="Oui",Réponses!I241," ")</f>
        <v xml:space="preserve"> </v>
      </c>
      <c r="I31" s="45" t="str">
        <f>+IF($F31=Réponses!$G$2,Réponses!$H241,IF($F31=Réponses!$G$10,Réponses!$H$5,Réponses!$H$2))</f>
        <v>Nous attendons votre réponse</v>
      </c>
    </row>
    <row r="32" spans="1:9" x14ac:dyDescent="0.35">
      <c r="A32" s="55">
        <f>Réponses!C242</f>
        <v>175</v>
      </c>
      <c r="B32" s="55" t="str">
        <f>Réponses!D242</f>
        <v>10.7</v>
      </c>
      <c r="C32" s="56" t="str">
        <f>Réponses!F242</f>
        <v>Est-ce que j'utilise ou stocke des pesticides interdits par le FSC ?</v>
      </c>
      <c r="D32" s="57" t="str">
        <f>+Réponses!E243</f>
        <v>CB</v>
      </c>
      <c r="E32" s="63" t="s">
        <v>517</v>
      </c>
      <c r="F32" s="42"/>
      <c r="G32" s="43" t="str">
        <f>IF(Principio1311[[#This Row],[Réponse]]="Oui","Conformité",IF(Principio1311[[#This Row],[Réponse]]="Non","Non conforme","Sans objet"))</f>
        <v>Sans objet</v>
      </c>
      <c r="H32" s="44" t="str">
        <f>IF(Principio1311[[#This Row],[Réponse]]="Non",Réponses!I242," ")</f>
        <v xml:space="preserve"> </v>
      </c>
      <c r="I32" s="45" t="str">
        <f>+IF($F32=Réponses!$G$3,Réponses!$H242,IF($F32=Réponses!$G$10,Réponses!$H$5,Réponses!$H$2))</f>
        <v>Nous attendons votre réponse</v>
      </c>
    </row>
    <row r="33" spans="1:9" x14ac:dyDescent="0.35">
      <c r="A33" s="55">
        <f>Réponses!C243</f>
        <v>176</v>
      </c>
      <c r="B33" s="55" t="str">
        <f>Réponses!D243</f>
        <v>10.7</v>
      </c>
      <c r="C33" s="56" t="str">
        <f>Réponses!F243</f>
        <v>Est-ce que je tiens un registre de tous les pesticides que j'utilise ?</v>
      </c>
      <c r="D33" s="57" t="str">
        <f>+Réponses!E243</f>
        <v>CB</v>
      </c>
      <c r="E33" s="63" t="s">
        <v>517</v>
      </c>
      <c r="F33" s="42"/>
      <c r="G33" s="43" t="str">
        <f>IF(Principio1311[[#This Row],[Réponse]]="Oui","Conformité",IF(Principio1311[[#This Row],[Réponse]]="Non","Non conforme","Sans objet"))</f>
        <v>Sans objet</v>
      </c>
      <c r="H33" s="44" t="str">
        <f>IF(Principio1311[[#This Row],[Réponse]]="Non",Réponses!I243," ")</f>
        <v xml:space="preserve"> </v>
      </c>
      <c r="I33" s="45" t="str">
        <f>+IF($F33=Réponses!$G$3,Réponses!$H243,IF($F33=Réponses!$G$10,Réponses!$H$5,Réponses!$H$2))</f>
        <v>Nous attendons votre réponse</v>
      </c>
    </row>
    <row r="34" spans="1:9" ht="60" x14ac:dyDescent="0.35">
      <c r="A34" s="55">
        <f>Réponses!C244</f>
        <v>177</v>
      </c>
      <c r="B34" s="55" t="str">
        <f>Réponses!D244</f>
        <v>10.7</v>
      </c>
      <c r="C34" s="56" t="str">
        <f>Réponses!F244</f>
        <v>Est-ce que je manipule, stocke, transporte et utilise les pesticides en toute sécurité, conformément aux exigences du guide de l'OIT et à la législation en vigueur, et est-ce que je préviens les impacts négatifs potentiels sur l'environnement ?</v>
      </c>
      <c r="D34" s="57" t="str">
        <f>+Réponses!E244</f>
        <v>CB</v>
      </c>
      <c r="E34" s="63" t="s">
        <v>517</v>
      </c>
      <c r="F34" s="129"/>
      <c r="G34" s="43" t="str">
        <f>IF(Principio1311[[#This Row],[Réponse]]="Oui","Conformité",IF(Principio1311[[#This Row],[Réponse]]="Non","Non conforme","Sans objet"))</f>
        <v>Sans objet</v>
      </c>
      <c r="H34" s="44" t="str">
        <f>IF(Principio1311[[#This Row],[Réponse]]="Non",Réponses!I244," ")</f>
        <v xml:space="preserve"> </v>
      </c>
      <c r="I34" s="45" t="str">
        <f>+IF($F34=Réponses!$G$3,Réponses!$H244,IF($F34=Réponses!$G$10,Réponses!$H$5,Réponses!$H$2))</f>
        <v>Nous attendons votre réponse</v>
      </c>
    </row>
    <row r="35" spans="1:9" x14ac:dyDescent="0.35">
      <c r="A35" s="55"/>
      <c r="B35" s="55"/>
      <c r="C35" s="56"/>
      <c r="D35" s="57"/>
      <c r="E35" s="63" t="s">
        <v>517</v>
      </c>
      <c r="F35" s="69">
        <f>+F34</f>
        <v>0</v>
      </c>
      <c r="G35" s="69" t="str">
        <f>IF(Principio1311[[#This Row],[Réponse]]="Oui","Conformité",IF(Principio1311[[#This Row],[Réponse]]="Non","Non conforme","Sans objet"))</f>
        <v>Sans objet</v>
      </c>
      <c r="H35" s="44" t="str">
        <f>IF(Principio1311[[#This Row],[Réponse]]="Non",Réponses!I245," ")</f>
        <v xml:space="preserve"> </v>
      </c>
      <c r="I35" s="45" t="str">
        <f>+IF($F35=Réponses!$G$3,Réponses!$H245,IF($F35=Réponses!$G$10,Réponses!$H$5,Réponses!$H$2))</f>
        <v>Nous attendons votre réponse</v>
      </c>
    </row>
    <row r="36" spans="1:9" x14ac:dyDescent="0.35">
      <c r="A36" s="55"/>
      <c r="B36" s="55"/>
      <c r="C36" s="56"/>
      <c r="D36" s="57"/>
      <c r="E36" s="63" t="s">
        <v>517</v>
      </c>
      <c r="F36" s="69">
        <f>+F34</f>
        <v>0</v>
      </c>
      <c r="G36" s="69" t="str">
        <f>IF(Principio1311[[#This Row],[Réponse]]="Oui","Conformité",IF(Principio1311[[#This Row],[Réponse]]="Non","Non conforme","Sans objet"))</f>
        <v>Sans objet</v>
      </c>
      <c r="H36" s="44" t="str">
        <f>IF(Principio1311[[#This Row],[Réponse]]="Non",Réponses!I246," ")</f>
        <v xml:space="preserve"> </v>
      </c>
      <c r="I36" s="45" t="str">
        <f>+IF($F36=Réponses!$G$3,Réponses!$H246,IF($F36=Réponses!$G$10,Réponses!$H$5,Réponses!$H$2))</f>
        <v>Nous attendons votre réponse</v>
      </c>
    </row>
    <row r="37" spans="1:9" ht="30" x14ac:dyDescent="0.35">
      <c r="A37" s="55">
        <f>Réponses!C247</f>
        <v>178</v>
      </c>
      <c r="B37" s="55" t="str">
        <f>Réponses!D247</f>
        <v>10.7</v>
      </c>
      <c r="C37" s="56" t="str">
        <f>Réponses!F247</f>
        <v>Est-ce que je préviens, atténue ou répare tout impact négatif causé par l'utilisation de pesticides ?</v>
      </c>
      <c r="D37" s="57" t="str">
        <f>+Réponses!E247</f>
        <v>CB</v>
      </c>
      <c r="E37" s="63" t="s">
        <v>517</v>
      </c>
      <c r="F37" s="42"/>
      <c r="G37" s="43" t="str">
        <f>IF(Principio1311[[#This Row],[Réponse]]="Oui","Conformité",IF(Principio1311[[#This Row],[Réponse]]="Non","Non conforme","Sans objet"))</f>
        <v>Sans objet</v>
      </c>
      <c r="H37" s="44" t="str">
        <f>IF(Principio1311[[#This Row],[Réponse]]="Non",Réponses!I247," ")</f>
        <v xml:space="preserve"> </v>
      </c>
      <c r="I37" s="45" t="str">
        <f>+IF($F37=Réponses!$G$3,Réponses!$H247,IF($F37=Réponses!$G$10,Réponses!$H$5,Réponses!$H$2))</f>
        <v>Nous attendons votre réponse</v>
      </c>
    </row>
    <row r="38" spans="1:9" x14ac:dyDescent="0.35">
      <c r="A38" s="55">
        <f>Réponses!C248</f>
        <v>179</v>
      </c>
      <c r="B38" s="55" t="str">
        <f>Réponses!D248</f>
        <v>10.8</v>
      </c>
      <c r="C38" s="56" t="str">
        <f>Réponses!F248</f>
        <v>Est-ce que j'utilise des agents de lutte biologique ?</v>
      </c>
      <c r="D38" s="57" t="str">
        <f>+Réponses!E248</f>
        <v>CB</v>
      </c>
      <c r="E38" s="63" t="s">
        <v>517</v>
      </c>
      <c r="F38" s="42"/>
      <c r="G38" s="43" t="str">
        <f>IF(Principio1311[[#This Row],[Réponse]]="Non","Conformité",IF(Principio1311[[#This Row],[Réponse]]="Oui","Non conforme","Sans objet"))</f>
        <v>Sans objet</v>
      </c>
      <c r="H38" s="44" t="str">
        <f>IF(Principio1311[[#This Row],[Réponse]]="Oui",Réponses!I248," ")</f>
        <v xml:space="preserve"> </v>
      </c>
      <c r="I38" s="45" t="str">
        <f>+IF($F38=Réponses!$G$2,Réponses!$H248,IF($F38=Réponses!$G$10,Réponses!$H$5,Réponses!$H$2))</f>
        <v>Nous attendons votre réponse</v>
      </c>
    </row>
    <row r="39" spans="1:9" x14ac:dyDescent="0.35">
      <c r="A39" s="55"/>
      <c r="B39" s="55"/>
      <c r="C39" s="56"/>
      <c r="D39" s="57"/>
      <c r="E39" s="63" t="s">
        <v>517</v>
      </c>
      <c r="F39" s="69">
        <f>+F38</f>
        <v>0</v>
      </c>
      <c r="G39" s="69" t="str">
        <f>IF(Principio1311[[#This Row],[Réponse]]="Non","Conformité",IF(Principio1311[[#This Row],[Réponse]]="Oui","Non conforme","Sans objet"))</f>
        <v>Sans objet</v>
      </c>
      <c r="H39" s="44" t="str">
        <f>IF(Principio1311[[#This Row],[Réponse]]="Oui",Réponses!I249," ")</f>
        <v xml:space="preserve"> </v>
      </c>
      <c r="I39" s="45" t="str">
        <f>+IF($F39=Réponses!$G$2,Réponses!$H249,IF($F39=Réponses!$G$10,Réponses!$H$5,Réponses!$H$2))</f>
        <v>Nous attendons votre réponse</v>
      </c>
    </row>
    <row r="40" spans="1:9" ht="30" x14ac:dyDescent="0.35">
      <c r="A40" s="55">
        <f>Réponses!C250</f>
        <v>180</v>
      </c>
      <c r="B40" s="55" t="str">
        <f>Réponses!D250</f>
        <v>10.8</v>
      </c>
      <c r="C40" s="56" t="str">
        <f>Réponses!F250</f>
        <v>Est-ce que je minimise et contrôle l'utilisation des agents de lutte biologique ?</v>
      </c>
      <c r="D40" s="57" t="str">
        <f>+Réponses!E250</f>
        <v>CB</v>
      </c>
      <c r="E40" s="41"/>
      <c r="F40" s="42"/>
      <c r="G40" s="43" t="str">
        <f>IF(Principio1311[[#This Row],[Réponse]]="Oui","Conformité",IF(Principio1311[[#This Row],[Réponse]]="Non","Non conforme","Sans objet"))</f>
        <v>Sans objet</v>
      </c>
      <c r="H40" s="44" t="str">
        <f>IF(Principio1311[[#This Row],[Réponse]]="Non",Réponses!I250," ")</f>
        <v xml:space="preserve"> </v>
      </c>
      <c r="I40" s="45" t="str">
        <f>+IF($F40=Réponses!$G$3,Réponses!$H250,IF($F40=Réponses!$G$10,Réponses!$H$5,Réponses!$H$2))</f>
        <v>Nous attendons votre réponse</v>
      </c>
    </row>
    <row r="41" spans="1:9" ht="45" x14ac:dyDescent="0.35">
      <c r="A41" s="55">
        <f>Réponses!C251</f>
        <v>181</v>
      </c>
      <c r="B41" s="55" t="str">
        <f>Réponses!D251</f>
        <v>10.8</v>
      </c>
      <c r="C41" s="56" t="str">
        <f>Réponses!F251</f>
        <v>Lorsque j'utilise des agents biologiques, est-ce que je mets en œuvre des mesures d'utilisation sûre qui empêchent toute atteinte aux valeurs environnementales ?</v>
      </c>
      <c r="D41" s="57" t="str">
        <f>+Réponses!E251</f>
        <v>CB</v>
      </c>
      <c r="E41" s="53"/>
      <c r="F41" s="129"/>
      <c r="G41" s="43" t="str">
        <f>IF(Principio1311[[#This Row],[Réponse]]="Oui","Conformité",IF(Principio1311[[#This Row],[Réponse]]="Non","Non conforme","Sans objet"))</f>
        <v>Sans objet</v>
      </c>
      <c r="H41" s="44" t="str">
        <f>IF(Principio1311[[#This Row],[Réponse]]="Non",Réponses!I251," ")</f>
        <v xml:space="preserve"> </v>
      </c>
      <c r="I41" s="45" t="str">
        <f>+IF($F41=Réponses!$G$3,Réponses!$H251,IF($F41=Réponses!$G$10,Réponses!$H$5,Réponses!$H$2))</f>
        <v>Nous attendons votre réponse</v>
      </c>
    </row>
    <row r="42" spans="1:9" ht="30" x14ac:dyDescent="0.35">
      <c r="A42" s="55">
        <f>Réponses!C252</f>
        <v>182</v>
      </c>
      <c r="B42" s="55" t="str">
        <f>Réponses!D252</f>
        <v>10.8</v>
      </c>
      <c r="C42" s="56" t="str">
        <f>Réponses!F252</f>
        <v>Est-ce que je tiens un registre de l'utilisation des agents de lutte biologique ?</v>
      </c>
      <c r="D42" s="57" t="str">
        <f>+Réponses!E252</f>
        <v>CB</v>
      </c>
      <c r="E42" s="62"/>
      <c r="F42" s="42"/>
      <c r="G42" s="43" t="str">
        <f>IF(Principio1311[[#This Row],[Réponse]]="Oui","Conformité",IF(Principio1311[[#This Row],[Réponse]]="Non","Non conforme","Sans objet"))</f>
        <v>Sans objet</v>
      </c>
      <c r="H42" s="44" t="str">
        <f>IF(Principio1311[[#This Row],[Réponse]]="Non",Réponses!I252," ")</f>
        <v xml:space="preserve"> </v>
      </c>
      <c r="I42" s="45" t="str">
        <f>+IF($F42=Réponses!$G$3,Réponses!$H252,IF($F42=Réponses!$G$10,Réponses!$H$5,Réponses!$H$2))</f>
        <v>Nous attendons votre réponse</v>
      </c>
    </row>
    <row r="43" spans="1:9" ht="45" x14ac:dyDescent="0.35">
      <c r="A43" s="55">
        <f>Réponses!C253</f>
        <v>183</v>
      </c>
      <c r="B43" s="55" t="str">
        <f>Réponses!D253</f>
        <v>10.9</v>
      </c>
      <c r="C43" s="56" t="str">
        <f>Réponses!F253</f>
        <v>Avez-vous identifié les impacts négatifs possibles causés par les catastrophes naturelles dans l'unité de gestion et les activités susceptibles d'atténuer ces impacts ?</v>
      </c>
      <c r="D43" s="57" t="str">
        <f>+Réponses!E253</f>
        <v>CAC</v>
      </c>
      <c r="E43" s="62"/>
      <c r="F43" s="42"/>
      <c r="G43" s="43" t="str">
        <f>IF(Principio1311[[#This Row],[Réponse]]="Oui","Conformité",IF(Principio1311[[#This Row],[Réponse]]="Non","Non conforme","Sans objet"))</f>
        <v>Sans objet</v>
      </c>
      <c r="H43" s="44" t="str">
        <f>IF(Principio1311[[#This Row],[Réponse]]="Non",Réponses!I253," ")</f>
        <v xml:space="preserve"> </v>
      </c>
      <c r="I43" s="45" t="str">
        <f>+IF($F43=Réponses!$G$3,Réponses!$H253,IF($F43=Réponses!$G$10,Réponses!$H$5,Réponses!$H$2))</f>
        <v>Nous attendons votre réponse</v>
      </c>
    </row>
    <row r="44" spans="1:9" x14ac:dyDescent="0.35">
      <c r="A44" s="55"/>
      <c r="B44" s="55"/>
      <c r="C44" s="56"/>
      <c r="D44" s="57"/>
      <c r="E44" s="63" t="s">
        <v>517</v>
      </c>
      <c r="F44" s="69">
        <f>+F43</f>
        <v>0</v>
      </c>
      <c r="G44" s="69" t="str">
        <f>IF(Principio1311[[#This Row],[Réponse]]="Oui","Conformité",IF(Principio1311[[#This Row],[Réponse]]="Non","Non conforme","Sans objet"))</f>
        <v>Sans objet</v>
      </c>
      <c r="H44" s="44" t="str">
        <f>IF(Principio1311[[#This Row],[Réponse]]="Non",Réponses!I254," ")</f>
        <v xml:space="preserve"> </v>
      </c>
      <c r="I44" s="45" t="str">
        <f>+IF($F44=Réponses!$G$3,Réponses!$H254,IF($F44=Réponses!$G$10,Réponses!$H$5,Réponses!$H$2))</f>
        <v>Nous attendons votre réponse</v>
      </c>
    </row>
    <row r="45" spans="1:9" ht="45" x14ac:dyDescent="0.35">
      <c r="A45" s="55">
        <f>Réponses!C255</f>
        <v>184</v>
      </c>
      <c r="B45" s="55" t="str">
        <f>Réponses!D255</f>
        <v>10.9</v>
      </c>
      <c r="C45" s="56" t="str">
        <f>Réponses!F255</f>
        <v>Est-ce que je détermine si mes activités de gestion sont susceptibles d'augmenter ou d'atténuer la gravité des catastrophes naturelles dans mon unité de gestion ?</v>
      </c>
      <c r="D45" s="57" t="str">
        <f>+Réponses!E255</f>
        <v>CAC</v>
      </c>
      <c r="E45" s="63" t="s">
        <v>517</v>
      </c>
      <c r="F45" s="42"/>
      <c r="G45" s="43" t="str">
        <f>IF(Principio1311[[#This Row],[Réponse]]="Oui","Conformité",IF(Principio1311[[#This Row],[Réponse]]="Non","Non conforme","Sans objet"))</f>
        <v>Sans objet</v>
      </c>
      <c r="H45" s="44" t="str">
        <f>IF(Principio1311[[#This Row],[Réponse]]="Non",Réponses!I255," ")</f>
        <v xml:space="preserve"> </v>
      </c>
      <c r="I45" s="45" t="str">
        <f>+IF($F45=Réponses!$G$3,Réponses!$H255,IF($F45=Réponses!$G$10,Réponses!$H$5,Réponses!$H$2))</f>
        <v>Nous attendons votre réponse</v>
      </c>
    </row>
    <row r="46" spans="1:9" ht="45" x14ac:dyDescent="0.35">
      <c r="A46" s="55">
        <f>Réponses!C256</f>
        <v>185</v>
      </c>
      <c r="B46" s="55" t="str">
        <f>Réponses!D256</f>
        <v>10.9</v>
      </c>
      <c r="C46" s="56" t="str">
        <f>Réponses!F256</f>
        <v>Est-ce que je mène mes activités de manière à réduire les risques de catastrophes naturelles, y compris les incendies, à l'intérieur et autour de mon unité de gestion ?</v>
      </c>
      <c r="D46" s="57" t="str">
        <f>+Réponses!E256</f>
        <v>CAC</v>
      </c>
      <c r="E46" s="63" t="s">
        <v>517</v>
      </c>
      <c r="F46" s="129"/>
      <c r="G46" s="43" t="str">
        <f>IF(Principio1311[[#This Row],[Réponse]]="Oui","Conformité",IF(Principio1311[[#This Row],[Réponse]]="Non","Non conforme","Sans objet"))</f>
        <v>Sans objet</v>
      </c>
      <c r="H46" s="44" t="str">
        <f>IF(Principio1311[[#This Row],[Réponse]]="Non",Réponses!I256," ")</f>
        <v xml:space="preserve"> </v>
      </c>
      <c r="I46" s="45" t="str">
        <f>+IF($F46=Réponses!$G$3,Réponses!$H256,IF($F46=Réponses!$G$10,Réponses!$H$5,Réponses!$H$2))</f>
        <v>Nous attendons votre réponse</v>
      </c>
    </row>
    <row r="47" spans="1:9" ht="30" x14ac:dyDescent="0.35">
      <c r="A47" s="55">
        <f>Réponses!C257</f>
        <v>186</v>
      </c>
      <c r="B47" s="55" t="str">
        <f>Réponses!D257</f>
        <v>10.10</v>
      </c>
      <c r="C47" s="56" t="str">
        <f>Réponses!F257</f>
        <v>Est-ce que je protège les valeurs environnementales lorsque je construis, entretiens et utilise des infrastructures et des routes ?</v>
      </c>
      <c r="D47" s="57" t="str">
        <f>+Réponses!E257</f>
        <v>CB</v>
      </c>
      <c r="E47" s="63" t="s">
        <v>517</v>
      </c>
      <c r="F47" s="42"/>
      <c r="G47" s="43" t="str">
        <f>IF(Principio1311[[#This Row],[Réponse]]="Oui","Conformité",IF(Principio1311[[#This Row],[Réponse]]="Non","Non conforme","Sans objet"))</f>
        <v>Sans objet</v>
      </c>
      <c r="H47" s="44" t="str">
        <f>IF(Principio1311[[#This Row],[Réponse]]="Non",Réponses!I257," ")</f>
        <v xml:space="preserve"> </v>
      </c>
      <c r="I47" s="45" t="str">
        <f>+IF($F47=Réponses!$G$3,Réponses!$H257,IF($F47=Réponses!$G$10,Réponses!$H$5,Réponses!$H$2))</f>
        <v>Nous attendons votre réponse</v>
      </c>
    </row>
    <row r="48" spans="1:9" ht="45" x14ac:dyDescent="0.35">
      <c r="A48" s="55">
        <f>Réponses!C258</f>
        <v>187</v>
      </c>
      <c r="B48" s="55" t="str">
        <f>Réponses!D258</f>
        <v>10.11</v>
      </c>
      <c r="C48" s="56" t="str">
        <f>Réponses!F258</f>
        <v>Est-ce que je protège les valeurs environnementales, les Hautes Valeurs de Conservation et les arbres restants sur pied lorsque je récolte des arbres ou des produits forestiers non ligneux ?</v>
      </c>
      <c r="D48" s="57" t="str">
        <f>+Réponses!E258</f>
        <v>CB</v>
      </c>
      <c r="E48" s="63" t="s">
        <v>517</v>
      </c>
      <c r="F48" s="129"/>
      <c r="G48" s="43" t="str">
        <f>IF(Principio1311[[#This Row],[Réponse]]="Oui","Conformité",IF(Principio1311[[#This Row],[Réponse]]="Non","Non conforme","Sans objet"))</f>
        <v>Sans objet</v>
      </c>
      <c r="H48" s="44" t="str">
        <f>IF(Principio1311[[#This Row],[Réponse]]="Non",Réponses!I258," ")</f>
        <v xml:space="preserve"> </v>
      </c>
      <c r="I48" s="45" t="str">
        <f>+IF($F48=Réponses!$G$3,Réponses!$H258,IF($F48=Réponses!$G$10,Réponses!$H$5,Réponses!$H$2))</f>
        <v>Nous attendons votre réponse</v>
      </c>
    </row>
    <row r="49" spans="1:9" x14ac:dyDescent="0.35">
      <c r="A49" s="55"/>
      <c r="B49" s="55"/>
      <c r="C49" s="56"/>
      <c r="D49" s="57"/>
      <c r="E49" s="63" t="s">
        <v>517</v>
      </c>
      <c r="F49" s="69">
        <f>+F48</f>
        <v>0</v>
      </c>
      <c r="G49" s="69" t="str">
        <f>IF(Principio1311[[#This Row],[Réponse]]="Oui","Conformité",IF(Principio1311[[#This Row],[Réponse]]="Non","Non conforme","Sans objet"))</f>
        <v>Sans objet</v>
      </c>
      <c r="H49" s="44" t="str">
        <f>IF(Principio1311[[#This Row],[Réponse]]="Non",Réponses!I259," ")</f>
        <v xml:space="preserve"> </v>
      </c>
      <c r="I49" s="45" t="str">
        <f>+IF($F49=Réponses!$G$3,Réponses!$H259,IF($F49=Réponses!$G$10,Réponses!$H$5,Réponses!$H$2))</f>
        <v>Nous attendons votre réponse</v>
      </c>
    </row>
    <row r="50" spans="1:9" ht="30" x14ac:dyDescent="0.35">
      <c r="A50" s="55">
        <f>Réponses!C260</f>
        <v>188</v>
      </c>
      <c r="B50" s="55" t="str">
        <f>Réponses!D260</f>
        <v>10.11</v>
      </c>
      <c r="C50" s="56" t="str">
        <f>Réponses!F260</f>
        <v>Est-ce que je répare immédiatement et/ou atténue les dommages que j'ai causés aux valeurs environnementales ?</v>
      </c>
      <c r="D50" s="57" t="str">
        <f>+Réponses!E260</f>
        <v>CB</v>
      </c>
      <c r="E50" s="62"/>
      <c r="F50" s="42"/>
      <c r="G50" s="43" t="str">
        <f>IF(Principio1311[[#This Row],[Réponse]]="Oui","Conformité",IF(Principio1311[[#This Row],[Réponse]]="Non","Non conforme","Sans objet"))</f>
        <v>Sans objet</v>
      </c>
      <c r="H50" s="44" t="str">
        <f>IF(Principio1311[[#This Row],[Réponse]]="Non",Réponses!I260," ")</f>
        <v xml:space="preserve"> </v>
      </c>
      <c r="I50" s="45" t="str">
        <f>+IF($F50=Réponses!$G$3,Réponses!$H260,IF($F50=Réponses!$G$10,Réponses!$H$5,Réponses!$H$2))</f>
        <v>Nous attendons votre réponse</v>
      </c>
    </row>
    <row r="51" spans="1:9" x14ac:dyDescent="0.35">
      <c r="A51" s="55"/>
      <c r="B51" s="55"/>
      <c r="C51" s="56"/>
      <c r="D51" s="57"/>
      <c r="E51" s="62"/>
      <c r="F51" s="70">
        <f>+F50</f>
        <v>0</v>
      </c>
      <c r="G51" s="69" t="str">
        <f>IF(Principio1311[[#This Row],[Réponse]]="Oui","Conformité",IF(Principio1311[[#This Row],[Réponse]]="Non","Non conforme","Sans objet"))</f>
        <v>Sans objet</v>
      </c>
      <c r="H51" s="44" t="str">
        <f>IF(Principio1311[[#This Row],[Réponse]]="Non",Réponses!I261," ")</f>
        <v xml:space="preserve"> </v>
      </c>
      <c r="I51" s="45" t="str">
        <f>+IF($F51=Réponses!$G$3,Réponses!$H261,IF($F51=Réponses!$G$10,Réponses!$H$5,Réponses!$H$2))</f>
        <v>Nous attendons votre réponse</v>
      </c>
    </row>
    <row r="52" spans="1:9" ht="45" x14ac:dyDescent="0.35">
      <c r="A52" s="55">
        <f>Réponses!C262</f>
        <v>189</v>
      </c>
      <c r="B52" s="55" t="str">
        <f>Réponses!D262</f>
        <v>10.11</v>
      </c>
      <c r="C52" s="56" t="str">
        <f>Réponses!F262</f>
        <v>Est-ce que je laisse les matériaux morts et en décomposition dans la forêt après la récolte pour préserver les valeurs environnementales ?</v>
      </c>
      <c r="D52" s="57" t="str">
        <f>+Réponses!E262</f>
        <v>CB</v>
      </c>
      <c r="E52" s="62"/>
      <c r="F52" s="46"/>
      <c r="G52" s="43" t="str">
        <f>IF(Principio1311[[#This Row],[Réponse]]="Oui","Conformité",IF(Principio1311[[#This Row],[Réponse]]="Non","Non conforme","Sans objet"))</f>
        <v>Sans objet</v>
      </c>
      <c r="H52" s="44" t="str">
        <f>IF(Principio1311[[#This Row],[Réponse]]="Non",Réponses!I262," ")</f>
        <v xml:space="preserve"> </v>
      </c>
      <c r="I52" s="45" t="str">
        <f>+IF($F52=Réponses!$G$3,Réponses!$H262,IF($F52=Réponses!$G$10,Réponses!$H$5,Réponses!$H$2))</f>
        <v>Nous attendons votre réponse</v>
      </c>
    </row>
    <row r="53" spans="1:9" ht="30" x14ac:dyDescent="0.35">
      <c r="A53" s="55">
        <f>Réponses!C263</f>
        <v>190</v>
      </c>
      <c r="B53" s="55" t="str">
        <f>Réponses!D263</f>
        <v>10.12</v>
      </c>
      <c r="C53" s="56" t="str">
        <f>Réponses!F263</f>
        <v>Est-ce que je nettoie, collecte, transporte et élimine correctement les déchets non forestiers ?</v>
      </c>
      <c r="D53" s="57" t="str">
        <f>+Réponses!E263</f>
        <v>CAC</v>
      </c>
      <c r="E53" s="62"/>
      <c r="F53" s="46"/>
      <c r="G53" s="43" t="str">
        <f>IF(Principio1311[[#This Row],[Réponse]]="Oui","Conformité",IF(Principio1311[[#This Row],[Réponse]]="Non","Non conforme","Sans objet"))</f>
        <v>Sans objet</v>
      </c>
      <c r="H53" s="44" t="str">
        <f>IF(Principio1311[[#This Row],[Réponse]]="Non",Réponses!I263," ")</f>
        <v xml:space="preserve"> </v>
      </c>
      <c r="I53" s="45" t="str">
        <f>+IF($F53=Réponses!$G$3,Réponses!$H263,IF($F53=Réponses!$G$10,Réponses!$H$5,Réponses!$H$2))</f>
        <v>Nous attendons votre réponse</v>
      </c>
    </row>
    <row r="54" spans="1:9" x14ac:dyDescent="0.35">
      <c r="A54" s="55"/>
      <c r="B54" s="55"/>
      <c r="C54" s="56"/>
      <c r="D54" s="57"/>
      <c r="E54" s="62"/>
      <c r="F54" s="69">
        <f>+F53</f>
        <v>0</v>
      </c>
      <c r="G54" s="69" t="str">
        <f>IF(Principio1311[[#This Row],[Réponse]]="Oui","Conformité",IF(Principio1311[[#This Row],[Réponse]]="Non","Non conforme","Sans objet"))</f>
        <v>Sans objet</v>
      </c>
      <c r="H54" s="44" t="str">
        <f>IF(Principio1311[[#This Row],[Réponse]]="Non",Réponses!I264," ")</f>
        <v xml:space="preserve"> </v>
      </c>
      <c r="I54" s="45" t="str">
        <f>+IF($F54=Réponses!$G$3,Réponses!$H264,IF($F54=Réponses!$G$10,Réponses!$H$5,Réponses!$H$2))</f>
        <v>Nous attendons votre réponse</v>
      </c>
    </row>
    <row r="55" spans="1:9" x14ac:dyDescent="0.35">
      <c r="A55" s="55"/>
      <c r="B55" s="55"/>
      <c r="C55" s="56"/>
      <c r="D55" s="57"/>
      <c r="E55" s="62"/>
      <c r="F55" s="70">
        <f>+F53</f>
        <v>0</v>
      </c>
      <c r="G55" s="69" t="str">
        <f>IF(Principio1311[[#This Row],[Réponse]]="Oui","Conformité",IF(Principio1311[[#This Row],[Réponse]]="Non","Non conforme","Sans objet"))</f>
        <v>Sans objet</v>
      </c>
      <c r="H55" s="44" t="str">
        <f>IF(Principio1311[[#This Row],[Réponse]]="Non",Réponses!I265," ")</f>
        <v xml:space="preserve"> </v>
      </c>
      <c r="I55" s="45" t="str">
        <f>+IF($F55=Réponses!$G$3,Réponses!$H265,IF($F55=Réponses!$G$10,Réponses!$H$5,Réponses!$H$2))</f>
        <v>Nous attendons votre réponse</v>
      </c>
    </row>
  </sheetData>
  <sheetProtection algorithmName="SHA-512" hashValue="AQbW0DWQVAQtul8LvP09VwH3CirL5kbhSFJ6Y2HfLEzfti15wp0yarfDy57WsnRUJqqQ6NzCZCh3anzde2TL6g==" saltValue="HV1lF6duRlmpX9ybAYGVFw==" spinCount="100000" sheet="1" formatCells="0" formatRows="0" autoFilter="0" pivotTables="0"/>
  <mergeCells count="4">
    <mergeCell ref="A1:I1"/>
    <mergeCell ref="A2:I2"/>
    <mergeCell ref="A3:I3"/>
    <mergeCell ref="A5:I10"/>
  </mergeCells>
  <conditionalFormatting sqref="A13:C13 A14:A55 C14:C55">
    <cfRule type="expression" dxfId="30" priority="4">
      <formula>$D13="CAC"</formula>
    </cfRule>
  </conditionalFormatting>
  <conditionalFormatting sqref="A13:D13 A14:A55 C14:D55">
    <cfRule type="expression" dxfId="29" priority="3">
      <formula>$D13="CB"</formula>
    </cfRule>
  </conditionalFormatting>
  <conditionalFormatting sqref="B14:B55">
    <cfRule type="expression" dxfId="28" priority="1">
      <formula>$D14="CB"</formula>
    </cfRule>
    <cfRule type="expression" dxfId="27" priority="2">
      <formula>$D14="CAC"</formula>
    </cfRule>
  </conditionalFormatting>
  <conditionalFormatting sqref="D13:D55">
    <cfRule type="containsText" dxfId="26" priority="5" operator="containsText" text="CAC">
      <formula>NOT(ISERROR(SEARCH("CAC",D13)))</formula>
    </cfRule>
    <cfRule type="containsText" dxfId="25" priority="6" operator="containsText" text="CB">
      <formula>NOT(ISERROR(SEARCH("CB",D13)))</formula>
    </cfRule>
  </conditionalFormatting>
  <conditionalFormatting sqref="G13:G55">
    <cfRule type="containsText" dxfId="24" priority="7" operator="containsText" text="Conformité">
      <formula>NOT(ISERROR(SEARCH("Conformité",G13)))</formula>
    </cfRule>
    <cfRule type="containsText" dxfId="23" priority="8" operator="containsText" text="Non conforme">
      <formula>NOT(ISERROR(SEARCH("Non conforme",G13)))</formula>
    </cfRule>
  </conditionalFormatting>
  <pageMargins left="0.7" right="0.7" top="0.75" bottom="0.75" header="0.3" footer="0.3"/>
  <drawing r:id="rId1"/>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r:uid="{CEFB91CA-CBC9-4854-9618-FDCCD45CF2B6}">
          <x14:formula1>
            <xm:f>Réponses!$A$1:$A$4</xm:f>
          </x14:formula1>
          <xm:sqref>F13:F55</xm:sqref>
        </x14:dataValidation>
      </x14:dataValidations>
    </ext>
    <ext xmlns:x15="http://schemas.microsoft.com/office/spreadsheetml/2010/11/main" uri="{3A4CF648-6AED-40f4-86FF-DC5316D8AED3}">
      <x14:slicerList xmlns:x14="http://schemas.microsoft.com/office/spreadsheetml/2009/9/main">
        <x14:slicer r:id="rId3"/>
      </x14:slicerList>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349240-738E-4AD3-9A0E-82E802C783B3}">
  <sheetPr>
    <tabColor rgb="FFD4BE97"/>
  </sheetPr>
  <dimension ref="A1:H267"/>
  <sheetViews>
    <sheetView showZeros="0" zoomScale="50" zoomScaleNormal="50" workbookViewId="0">
      <pane xSplit="8" ySplit="12" topLeftCell="I13" activePane="bottomRight" state="frozen"/>
      <selection pane="topRight" activeCell="I1" sqref="I1"/>
      <selection pane="bottomLeft" activeCell="A13" sqref="A13"/>
      <selection pane="bottomRight" activeCell="A3" sqref="A3:H3"/>
    </sheetView>
  </sheetViews>
  <sheetFormatPr baseColWidth="10" defaultColWidth="11.54296875" defaultRowHeight="15" x14ac:dyDescent="0.35"/>
  <cols>
    <col min="1" max="1" width="15" style="61" bestFit="1" customWidth="1"/>
    <col min="2" max="2" width="9" style="61" bestFit="1" customWidth="1"/>
    <col min="3" max="3" width="8.26953125" style="61" bestFit="1" customWidth="1"/>
    <col min="4" max="4" width="131.81640625" style="61" customWidth="1"/>
    <col min="5" max="5" width="6.7265625" style="61" bestFit="1" customWidth="1"/>
    <col min="6" max="6" width="9.453125" style="61" hidden="1" customWidth="1"/>
    <col min="7" max="7" width="10.54296875" style="61" bestFit="1" customWidth="1"/>
    <col min="8" max="8" width="23.81640625" style="61" customWidth="1"/>
    <col min="9" max="16384" width="11.54296875" style="61"/>
  </cols>
  <sheetData>
    <row r="1" spans="1:8" ht="24.5" x14ac:dyDescent="0.35">
      <c r="A1" s="191" t="s">
        <v>529</v>
      </c>
      <c r="B1" s="192"/>
      <c r="C1" s="192"/>
      <c r="D1" s="192"/>
      <c r="E1" s="192"/>
      <c r="F1" s="192"/>
      <c r="G1" s="192"/>
      <c r="H1" s="192"/>
    </row>
    <row r="2" spans="1:8" ht="75" hidden="1" customHeight="1" x14ac:dyDescent="0.35">
      <c r="A2" s="189" t="s">
        <v>530</v>
      </c>
      <c r="B2" s="189"/>
      <c r="C2" s="190"/>
      <c r="D2" s="190"/>
      <c r="E2" s="190"/>
      <c r="F2" s="190"/>
      <c r="G2" s="190"/>
      <c r="H2" s="190"/>
    </row>
    <row r="3" spans="1:8" x14ac:dyDescent="0.35">
      <c r="A3" s="187" t="s">
        <v>685</v>
      </c>
      <c r="B3" s="187"/>
      <c r="C3" s="187"/>
      <c r="D3" s="187"/>
      <c r="E3" s="187"/>
      <c r="F3" s="187"/>
      <c r="G3" s="187"/>
      <c r="H3" s="187"/>
    </row>
    <row r="4" spans="1:8" ht="5.15" customHeight="1" x14ac:dyDescent="0.35">
      <c r="A4" s="1"/>
      <c r="B4" s="1"/>
      <c r="C4" s="1"/>
      <c r="D4" s="1"/>
      <c r="E4" s="1"/>
      <c r="F4" s="1"/>
      <c r="G4" s="1"/>
      <c r="H4" s="1"/>
    </row>
    <row r="5" spans="1:8" x14ac:dyDescent="0.35">
      <c r="A5" s="188"/>
      <c r="B5" s="188"/>
      <c r="C5" s="188"/>
      <c r="D5" s="188"/>
      <c r="E5" s="188"/>
      <c r="F5" s="188"/>
      <c r="G5" s="188"/>
      <c r="H5" s="188"/>
    </row>
    <row r="6" spans="1:8" x14ac:dyDescent="0.35">
      <c r="A6" s="188"/>
      <c r="B6" s="188"/>
      <c r="C6" s="188"/>
      <c r="D6" s="188"/>
      <c r="E6" s="188"/>
      <c r="F6" s="188"/>
      <c r="G6" s="188"/>
      <c r="H6" s="188"/>
    </row>
    <row r="7" spans="1:8" x14ac:dyDescent="0.35">
      <c r="A7" s="188"/>
      <c r="B7" s="188"/>
      <c r="C7" s="188"/>
      <c r="D7" s="188"/>
      <c r="E7" s="188"/>
      <c r="F7" s="188"/>
      <c r="G7" s="188"/>
      <c r="H7" s="188"/>
    </row>
    <row r="8" spans="1:8" x14ac:dyDescent="0.35">
      <c r="A8" s="188"/>
      <c r="B8" s="188"/>
      <c r="C8" s="188"/>
      <c r="D8" s="188"/>
      <c r="E8" s="188"/>
      <c r="F8" s="188"/>
      <c r="G8" s="188"/>
      <c r="H8" s="188"/>
    </row>
    <row r="9" spans="1:8" x14ac:dyDescent="0.35">
      <c r="A9" s="188"/>
      <c r="B9" s="188"/>
      <c r="C9" s="188"/>
      <c r="D9" s="188"/>
      <c r="E9" s="188"/>
      <c r="F9" s="188"/>
      <c r="G9" s="188"/>
      <c r="H9" s="188"/>
    </row>
    <row r="10" spans="1:8" x14ac:dyDescent="0.35">
      <c r="A10" s="188"/>
      <c r="B10" s="188"/>
      <c r="C10" s="188"/>
      <c r="D10" s="188"/>
      <c r="E10" s="188"/>
      <c r="F10" s="188"/>
      <c r="G10" s="188"/>
      <c r="H10" s="188"/>
    </row>
    <row r="11" spans="1:8" ht="5.15" customHeight="1" x14ac:dyDescent="0.35">
      <c r="A11" s="33"/>
      <c r="B11" s="33"/>
      <c r="C11" s="33"/>
      <c r="D11" s="33"/>
      <c r="E11" s="33"/>
      <c r="F11" s="33"/>
      <c r="G11" s="33"/>
      <c r="H11" s="33"/>
    </row>
    <row r="12" spans="1:8" ht="15.5" thickBot="1" x14ac:dyDescent="0.4">
      <c r="A12" s="120" t="s">
        <v>515</v>
      </c>
      <c r="B12" s="34" t="s">
        <v>531</v>
      </c>
      <c r="C12" s="121" t="s">
        <v>6</v>
      </c>
      <c r="D12" s="122" t="s">
        <v>516</v>
      </c>
      <c r="E12" s="35" t="s">
        <v>7</v>
      </c>
      <c r="F12" s="35" t="s">
        <v>517</v>
      </c>
      <c r="G12" s="124" t="s">
        <v>9</v>
      </c>
      <c r="H12" s="123" t="s">
        <v>518</v>
      </c>
    </row>
    <row r="13" spans="1:8" ht="15.5" thickTop="1" x14ac:dyDescent="0.35">
      <c r="A13" s="55">
        <f>Réponses!C11</f>
        <v>1</v>
      </c>
      <c r="B13" s="55">
        <v>1</v>
      </c>
      <c r="C13" s="55" t="str">
        <f>Réponses!D11</f>
        <v>1.1</v>
      </c>
      <c r="D13" s="56" t="str">
        <f>Réponses!F11</f>
        <v>Ai-je un document d'autorisation légale pour le développement de mon activité en tant que producteur/entreprise/organisation ?</v>
      </c>
      <c r="E13" s="57" t="str">
        <f>+Réponses!E11</f>
        <v>CAC</v>
      </c>
      <c r="F13" s="57">
        <f>+Principio1[[#This Row],[CFR]]</f>
        <v>0</v>
      </c>
      <c r="G13" s="142" t="str">
        <f>+Principio1[[#This Row],[Réponse]]</f>
        <v>Sans objet</v>
      </c>
      <c r="H13" s="18" t="str">
        <f>+Principio1[[#This Row],[Niveau de conformité]]</f>
        <v>Sans objet</v>
      </c>
    </row>
    <row r="14" spans="1:8" x14ac:dyDescent="0.35">
      <c r="A14" s="55">
        <f>Réponses!C12</f>
        <v>2</v>
      </c>
      <c r="B14" s="55">
        <v>1</v>
      </c>
      <c r="C14" s="55" t="str">
        <f>Réponses!D12</f>
        <v>1.2</v>
      </c>
      <c r="D14" s="56" t="str">
        <f>Réponses!F12</f>
        <v>Ai-je un document prouvant que j'ai le droit d'utiliser mon unité de gestion ?</v>
      </c>
      <c r="E14" s="57" t="str">
        <f>+Réponses!E12</f>
        <v>CB</v>
      </c>
      <c r="F14" s="57">
        <f>+Principio1[[#This Row],[CFR]]</f>
        <v>0</v>
      </c>
      <c r="G14" s="142" t="str">
        <f>+Principio1[[#This Row],[Réponse]]</f>
        <v>Sans objet</v>
      </c>
      <c r="H14" s="18" t="str">
        <f>+Principio1[[#This Row],[Niveau de conformité]]</f>
        <v>Sans objet</v>
      </c>
    </row>
    <row r="15" spans="1:8" x14ac:dyDescent="0.35">
      <c r="A15" s="55">
        <f>Réponses!C13</f>
        <v>3</v>
      </c>
      <c r="B15" s="55">
        <v>1</v>
      </c>
      <c r="C15" s="55" t="str">
        <f>Réponses!D13</f>
        <v>1.2</v>
      </c>
      <c r="D15" s="56" t="str">
        <f>Réponses!F13</f>
        <v>Est-ce que je sais où se trouvent les limites de mon unité de gestion ?</v>
      </c>
      <c r="E15" s="57" t="str">
        <f>+Réponses!E13</f>
        <v>CB</v>
      </c>
      <c r="F15" s="57">
        <f>+Principio1[[#This Row],[CFR]]</f>
        <v>0</v>
      </c>
      <c r="G15" s="142">
        <f>+Principio1[[#This Row],[Réponse]]</f>
        <v>0</v>
      </c>
      <c r="H15" s="18">
        <f>+Principio1[[#This Row],[Niveau de conformité]]</f>
        <v>0</v>
      </c>
    </row>
    <row r="16" spans="1:8" x14ac:dyDescent="0.35">
      <c r="A16" s="55">
        <f>Réponses!C14</f>
        <v>4</v>
      </c>
      <c r="B16" s="55">
        <v>1</v>
      </c>
      <c r="C16" s="55" t="str">
        <f>Réponses!D14</f>
        <v>1.2</v>
      </c>
      <c r="D16" s="56" t="str">
        <f>Réponses!F14</f>
        <v>Ai-je une carte indiquant les limites de mon unité de gestion ?</v>
      </c>
      <c r="E16" s="57" t="str">
        <f>+Réponses!E14</f>
        <v>CB</v>
      </c>
      <c r="F16" s="57">
        <f>+Principio1[[#This Row],[CFR]]</f>
        <v>0</v>
      </c>
      <c r="G16" s="142">
        <f>+Principio1[[#This Row],[Réponse]]</f>
        <v>0</v>
      </c>
      <c r="H16" s="18" t="str">
        <f>+Principio1[[#This Row],[Niveau de conformité]]</f>
        <v>Sans objet</v>
      </c>
    </row>
    <row r="17" spans="1:8" ht="30" x14ac:dyDescent="0.35">
      <c r="A17" s="55">
        <f>Réponses!C15</f>
        <v>5</v>
      </c>
      <c r="B17" s="55">
        <v>1</v>
      </c>
      <c r="C17" s="55" t="str">
        <f>Réponses!D15</f>
        <v>1.3</v>
      </c>
      <c r="D17" s="56" t="str">
        <f>Réponses!F15</f>
        <v>Est-ce que je connais et comprends les lois et les conventions internationales auxquelles je dois me conformer dans le cadre de mon activité forestière ?</v>
      </c>
      <c r="E17" s="57" t="str">
        <f>+Réponses!E15</f>
        <v>CB</v>
      </c>
      <c r="F17" s="57">
        <f>+Principio1[[#This Row],[CFR]]</f>
        <v>0</v>
      </c>
      <c r="G17" s="142">
        <f>+Principio1[[#This Row],[Réponse]]</f>
        <v>0</v>
      </c>
      <c r="H17" s="18" t="str">
        <f>+Principio1[[#This Row],[Niveau de conformité]]</f>
        <v>Sans objet</v>
      </c>
    </row>
    <row r="18" spans="1:8" x14ac:dyDescent="0.35">
      <c r="A18" s="55"/>
      <c r="B18" s="55"/>
      <c r="C18" s="55"/>
      <c r="D18" s="56"/>
      <c r="E18" s="57"/>
      <c r="F18" s="57">
        <f>+Principio1[[#This Row],[CFR]]</f>
        <v>0</v>
      </c>
      <c r="G18" s="142">
        <f>+G17</f>
        <v>0</v>
      </c>
      <c r="H18" s="18"/>
    </row>
    <row r="19" spans="1:8" x14ac:dyDescent="0.35">
      <c r="A19" s="55">
        <f>Réponses!C17</f>
        <v>6</v>
      </c>
      <c r="B19" s="55">
        <v>1</v>
      </c>
      <c r="C19" s="55" t="str">
        <f>Réponses!D17</f>
        <v>1.3</v>
      </c>
      <c r="D19" s="56" t="str">
        <f>Réponses!F17</f>
        <v>Puis-je prouver que je respecte les lois et les conventions internationales qui s'appliquent à mon activité forestière ?</v>
      </c>
      <c r="E19" s="57" t="str">
        <f>+Réponses!E17</f>
        <v>CB</v>
      </c>
      <c r="F19" s="57">
        <f>+Principio1[[#This Row],[CFR]]</f>
        <v>0</v>
      </c>
      <c r="G19" s="142">
        <f>+Principio1[[#This Row],[Réponse]]</f>
        <v>0</v>
      </c>
      <c r="H19" s="18" t="str">
        <f>+Principio1[[#This Row],[Niveau de conformité]]</f>
        <v>Sans objet</v>
      </c>
    </row>
    <row r="20" spans="1:8" x14ac:dyDescent="0.35">
      <c r="A20" s="55">
        <f>Réponses!C18</f>
        <v>7</v>
      </c>
      <c r="B20" s="55">
        <v>1</v>
      </c>
      <c r="C20" s="55" t="str">
        <f>Réponses!D18</f>
        <v>1.3</v>
      </c>
      <c r="D20" s="56" t="str">
        <f>Réponses!F18</f>
        <v>Est-ce que je paie tous les impôts et taxes à temps pour mon unité de gestion et pour l'activité forestière que je mène ?</v>
      </c>
      <c r="E20" s="57" t="str">
        <f>+Réponses!E18</f>
        <v>CB</v>
      </c>
      <c r="F20" s="57">
        <f>+Principio1[[#This Row],[CFR]]</f>
        <v>0</v>
      </c>
      <c r="G20" s="142">
        <f>+Principio1[[#This Row],[Réponse]]</f>
        <v>0</v>
      </c>
      <c r="H20" s="18">
        <f>+Principio1[[#This Row],[Niveau de conformité]]</f>
        <v>0</v>
      </c>
    </row>
    <row r="21" spans="1:8" x14ac:dyDescent="0.35">
      <c r="A21" s="55"/>
      <c r="B21" s="55"/>
      <c r="C21" s="55"/>
      <c r="D21" s="56"/>
      <c r="E21" s="57"/>
      <c r="F21" s="57">
        <f>+Principio1[[#This Row],[CFR]]</f>
        <v>0</v>
      </c>
      <c r="G21" s="142">
        <f>+G20</f>
        <v>0</v>
      </c>
      <c r="H21" s="18"/>
    </row>
    <row r="22" spans="1:8" ht="30" x14ac:dyDescent="0.35">
      <c r="A22" s="55">
        <f>Réponses!C20</f>
        <v>8</v>
      </c>
      <c r="B22" s="55">
        <v>1</v>
      </c>
      <c r="C22" s="55" t="str">
        <f>Réponses!D20</f>
        <v>1.4</v>
      </c>
      <c r="D22" s="56" t="str">
        <f>Réponses!F20</f>
        <v>Est-ce que je protège mon unité de gestion contre la récolte illégale, la chasse, la pêche, le piégeage, la collecte, l'installation et d'autres activités non autorisées ?</v>
      </c>
      <c r="E22" s="57" t="str">
        <f>+Réponses!E20</f>
        <v>CAC</v>
      </c>
      <c r="F22" s="57">
        <f>+Principio1[[#This Row],[CFR]]</f>
        <v>0</v>
      </c>
      <c r="G22" s="142">
        <f>+Principio1[[#This Row],[Réponse]]</f>
        <v>0</v>
      </c>
      <c r="H22" s="18" t="str">
        <f>+Principio1[[#This Row],[Niveau de conformité]]</f>
        <v>Sans objet</v>
      </c>
    </row>
    <row r="23" spans="1:8" x14ac:dyDescent="0.35">
      <c r="A23" s="55"/>
      <c r="B23" s="55"/>
      <c r="C23" s="55"/>
      <c r="D23" s="56"/>
      <c r="E23" s="57"/>
      <c r="F23" s="57">
        <f>+Principio1[[#This Row],[CFR]]</f>
        <v>0</v>
      </c>
      <c r="G23" s="142">
        <f>+G22</f>
        <v>0</v>
      </c>
      <c r="H23" s="18"/>
    </row>
    <row r="24" spans="1:8" x14ac:dyDescent="0.35">
      <c r="A24" s="55"/>
      <c r="B24" s="55"/>
      <c r="C24" s="55"/>
      <c r="D24" s="56"/>
      <c r="E24" s="57"/>
      <c r="F24" s="57">
        <f>+Principio1[[#This Row],[CFR]]</f>
        <v>0</v>
      </c>
      <c r="G24" s="142">
        <f>+G22</f>
        <v>0</v>
      </c>
      <c r="H24" s="18"/>
    </row>
    <row r="25" spans="1:8" x14ac:dyDescent="0.35">
      <c r="A25" s="55">
        <f>Réponses!C23</f>
        <v>9</v>
      </c>
      <c r="B25" s="55">
        <v>1</v>
      </c>
      <c r="C25" s="55" t="str">
        <f>Réponses!D23</f>
        <v>1.4</v>
      </c>
      <c r="D25" s="56" t="str">
        <f>Réponses!F23</f>
        <v>Est-ce que je coopère avec les institutions gouvernementales pour la protection contre les activités illégales ?</v>
      </c>
      <c r="E25" s="57" t="str">
        <f>+Réponses!E23</f>
        <v>CAC</v>
      </c>
      <c r="F25" s="57">
        <f>+Principio1[[#This Row],[CFR]]</f>
        <v>0</v>
      </c>
      <c r="G25" s="142">
        <f>+Principio1[[#This Row],[Réponse]]</f>
        <v>0</v>
      </c>
      <c r="H25" s="18" t="str">
        <f>+Principio1[[#This Row],[Niveau de conformité]]</f>
        <v>Sans objet</v>
      </c>
    </row>
    <row r="26" spans="1:8" x14ac:dyDescent="0.35">
      <c r="A26" s="55">
        <f>Réponses!C24</f>
        <v>10</v>
      </c>
      <c r="B26" s="55">
        <v>1</v>
      </c>
      <c r="C26" s="55" t="str">
        <f>Réponses!D24</f>
        <v>1.4</v>
      </c>
      <c r="D26" s="56" t="str">
        <f>Réponses!F24</f>
        <v xml:space="preserve">Est-ce que je tiens un registre des activités illégales que je détecte dans mon unité de gestion ? </v>
      </c>
      <c r="E26" s="57" t="str">
        <f>+Réponses!E24</f>
        <v>CAC</v>
      </c>
      <c r="F26" s="57">
        <f>+Principio1[[#This Row],[CFR]]</f>
        <v>0</v>
      </c>
      <c r="G26" s="142">
        <f>+Principio1[[#This Row],[Réponse]]</f>
        <v>0</v>
      </c>
      <c r="H26" s="18" t="str">
        <f>+Principio1[[#This Row],[Niveau de conformité]]</f>
        <v>Sans objet</v>
      </c>
    </row>
    <row r="27" spans="1:8" ht="30" x14ac:dyDescent="0.35">
      <c r="A27" s="55">
        <f>Réponses!C25</f>
        <v>11</v>
      </c>
      <c r="B27" s="55">
        <v>1</v>
      </c>
      <c r="C27" s="55" t="str">
        <f>Réponses!D25</f>
        <v>1.5</v>
      </c>
      <c r="D27" s="56" t="str">
        <f>Réponses!F25</f>
        <v>Est-ce que je connais et respecte toutes les lois sur le transport et le commerce des produits que j'obtiens de la forêt jusqu'au premier point où je les vends ?</v>
      </c>
      <c r="E27" s="57" t="str">
        <f>+Réponses!E25</f>
        <v>CB</v>
      </c>
      <c r="F27" s="57">
        <f>+Principio1[[#This Row],[CFR]]</f>
        <v>0</v>
      </c>
      <c r="G27" s="142">
        <f>+Principio1[[#This Row],[Réponse]]</f>
        <v>0</v>
      </c>
      <c r="H27" s="18">
        <f>+Principio1[[#This Row],[Niveau de conformité]]</f>
        <v>0</v>
      </c>
    </row>
    <row r="28" spans="1:8" ht="45" x14ac:dyDescent="0.35">
      <c r="A28" s="55">
        <f>Réponses!C26</f>
        <v>12</v>
      </c>
      <c r="B28" s="55">
        <v>1</v>
      </c>
      <c r="C28" s="55" t="str">
        <f>Réponses!D26</f>
        <v>1.5</v>
      </c>
      <c r="D28" s="56" t="str">
        <f>Réponses!F26</f>
        <v>Est-ce que je sais quelles espèces d'arbres sont protégées par la législation internationale (Convention sur le commerce international des espèces de faune et de flore sauvages menacées d'extinction - CITES) et est-ce que je dispose de permis spéciaux pour les récolter et les commercialiser ?</v>
      </c>
      <c r="E28" s="57" t="str">
        <f>+Réponses!E26</f>
        <v>CB</v>
      </c>
      <c r="F28" s="57">
        <f>+Principio1[[#This Row],[CFR]]</f>
        <v>0</v>
      </c>
      <c r="G28" s="142">
        <f>+Principio1[[#This Row],[Réponse]]</f>
        <v>0</v>
      </c>
      <c r="H28" s="18" t="str">
        <f>+Principio1[[#This Row],[Niveau de conformité]]</f>
        <v>Sans objet</v>
      </c>
    </row>
    <row r="29" spans="1:8" ht="30" x14ac:dyDescent="0.35">
      <c r="A29" s="55">
        <f>Réponses!C27</f>
        <v>13</v>
      </c>
      <c r="B29" s="55">
        <v>1</v>
      </c>
      <c r="C29" s="55" t="str">
        <f>Réponses!D27</f>
        <v>1.6</v>
      </c>
      <c r="D29" s="56" t="str">
        <f>Réponses!F27</f>
        <v>Ai-je eu des différends avec qui que ce soit sur des questions de régime foncier et d'utilisation des ressources dans mon unité de gestion qui n'ont pas été résolues rapidement ?</v>
      </c>
      <c r="E29" s="57" t="str">
        <f>+Réponses!E27</f>
        <v>CB</v>
      </c>
      <c r="F29" s="57">
        <f>+Principio1[[#This Row],[CFR]]</f>
        <v>0</v>
      </c>
      <c r="G29" s="142">
        <f>+Principio1[[#This Row],[Réponse]]</f>
        <v>0</v>
      </c>
      <c r="H29" s="18" t="str">
        <f>+Principio1[[#This Row],[Niveau de conformité]]</f>
        <v>Sans objet</v>
      </c>
    </row>
    <row r="30" spans="1:8" ht="30" x14ac:dyDescent="0.35">
      <c r="A30" s="55">
        <f>Réponses!C28</f>
        <v>14</v>
      </c>
      <c r="B30" s="55">
        <v>1</v>
      </c>
      <c r="C30" s="55" t="str">
        <f>Réponses!D28</f>
        <v>1.6</v>
      </c>
      <c r="D30" s="56" t="str">
        <f>Réponses!F28</f>
        <v xml:space="preserve">Ai-je mis en place une procédure pour m'aider à résoudre les conflits qui peuvent survenir au sujet des droits fonciers et des droits d'utilisation des ressources ? </v>
      </c>
      <c r="E30" s="57" t="str">
        <f>+Réponses!E28</f>
        <v>CB</v>
      </c>
      <c r="F30" s="57">
        <f>+Principio1[[#This Row],[CFR]]</f>
        <v>0</v>
      </c>
      <c r="G30" s="142">
        <f>+Principio1[[#This Row],[Réponse]]</f>
        <v>0</v>
      </c>
      <c r="H30" s="18" t="str">
        <f>+Principio1[[#This Row],[Niveau de conformité]]</f>
        <v>Sans objet</v>
      </c>
    </row>
    <row r="31" spans="1:8" ht="30" x14ac:dyDescent="0.35">
      <c r="A31" s="55">
        <f>Réponses!C29</f>
        <v>15</v>
      </c>
      <c r="B31" s="55">
        <v>1</v>
      </c>
      <c r="C31" s="55" t="str">
        <f>Réponses!D29</f>
        <v>1.6</v>
      </c>
      <c r="D31" s="56" t="str">
        <f>Réponses!F29</f>
        <v>Est-ce que j'implique les parties prenantes concernées, d'une manière culturellement appropriée, dans l'élaboration de la procédure de résolution des litiges ?</v>
      </c>
      <c r="E31" s="57" t="str">
        <f>+Réponses!E29</f>
        <v>CB</v>
      </c>
      <c r="F31" s="62">
        <f>+Principio1[[#This Row],[CFR]]</f>
        <v>0</v>
      </c>
      <c r="G31" s="142">
        <f>+Principio1[[#This Row],[Réponse]]</f>
        <v>0</v>
      </c>
      <c r="H31" s="18" t="str">
        <f>+Principio1[[#This Row],[Niveau de conformité]]</f>
        <v>Sans objet</v>
      </c>
    </row>
    <row r="32" spans="1:8" x14ac:dyDescent="0.35">
      <c r="A32" s="55">
        <f>Réponses!C30</f>
        <v>16</v>
      </c>
      <c r="B32" s="55">
        <v>1</v>
      </c>
      <c r="C32" s="44" t="str">
        <f>Réponses!D30</f>
        <v>1.6</v>
      </c>
      <c r="D32" s="56" t="str">
        <f>Réponses!F30</f>
        <v>Ai-je rendu publique la procédure de résolution des litiges ?</v>
      </c>
      <c r="E32" s="57" t="str">
        <f>+Réponses!E30</f>
        <v>CB</v>
      </c>
      <c r="F32" s="57">
        <f>+Principio1[[#This Row],[CFR]]</f>
        <v>0</v>
      </c>
      <c r="G32" s="142">
        <f>+Principio1[[#This Row],[Réponse]]</f>
        <v>0</v>
      </c>
      <c r="H32" s="18" t="str">
        <f>+Principio1[[#This Row],[Niveau de conformité]]</f>
        <v>Sans objet</v>
      </c>
    </row>
    <row r="33" spans="1:8" ht="30" x14ac:dyDescent="0.35">
      <c r="A33" s="55">
        <f>Réponses!C31</f>
        <v>17</v>
      </c>
      <c r="B33" s="55">
        <v>1</v>
      </c>
      <c r="C33" s="44" t="str">
        <f>Réponses!D31</f>
        <v>1.6</v>
      </c>
      <c r="D33" s="56" t="str">
        <f>Réponses!F31</f>
        <v>Est-ce que j'arrête les activités de gestion forestière en cas de litiges d'une ampleur ou d'une durée substantielle ou impliquant un nombre important d'intérêts ?</v>
      </c>
      <c r="E33" s="57" t="str">
        <f>+Réponses!E31</f>
        <v>CB</v>
      </c>
      <c r="F33" s="62">
        <f>+Principio1[[#This Row],[CFR]]</f>
        <v>0</v>
      </c>
      <c r="G33" s="142">
        <f>+Principio1[[#This Row],[Réponse]]</f>
        <v>0</v>
      </c>
      <c r="H33" s="18">
        <f>+Principio1[[#This Row],[Niveau de conformité]]</f>
        <v>0</v>
      </c>
    </row>
    <row r="34" spans="1:8" x14ac:dyDescent="0.35">
      <c r="A34" s="55">
        <f>Réponses!C32</f>
        <v>18</v>
      </c>
      <c r="B34" s="55">
        <v>1</v>
      </c>
      <c r="C34" s="44" t="str">
        <f>Réponses!D32</f>
        <v>1.6</v>
      </c>
      <c r="D34" s="56" t="str">
        <f>Réponses!F32</f>
        <v xml:space="preserve">Ai-je appliqué la procédure de résolution des litiges concernant les droits fonciers et les droits d'utilisation des ressources ? </v>
      </c>
      <c r="E34" s="57" t="str">
        <f>+Réponses!E32</f>
        <v>CB</v>
      </c>
      <c r="F34" s="57">
        <f>+Principio1[[#This Row],[CFR]]</f>
        <v>0</v>
      </c>
      <c r="G34" s="142">
        <f>+Principio1[[#This Row],[Réponse]]</f>
        <v>0</v>
      </c>
      <c r="H34" s="18" t="str">
        <f>+Principio1[[#This Row],[Niveau de conformité]]</f>
        <v>Sans objet</v>
      </c>
    </row>
    <row r="35" spans="1:8" x14ac:dyDescent="0.35">
      <c r="A35" s="55">
        <f>Réponses!C33</f>
        <v>19</v>
      </c>
      <c r="B35" s="55">
        <v>1</v>
      </c>
      <c r="C35" s="44" t="str">
        <f>Réponses!D33</f>
        <v>1.6</v>
      </c>
      <c r="D35" s="56" t="str">
        <f>Réponses!F33</f>
        <v>Est-ce que je tiens un registre de tous les litiges que j'ai eus avec qui que ce soit au sujet du régime foncier et de l'utilisation des ressources ?</v>
      </c>
      <c r="E35" s="57" t="str">
        <f>+Réponses!E33</f>
        <v>CB</v>
      </c>
      <c r="F35" s="57">
        <f>+Principio1[[#This Row],[CFR]]</f>
        <v>0</v>
      </c>
      <c r="G35" s="142">
        <f>+Principio1[[#This Row],[Réponse]]</f>
        <v>0</v>
      </c>
      <c r="H35" s="18" t="str">
        <f>+Principio1[[#This Row],[Niveau de conformité]]</f>
        <v>Sans objet</v>
      </c>
    </row>
    <row r="36" spans="1:8" ht="30" x14ac:dyDescent="0.35">
      <c r="A36" s="55">
        <f>Réponses!C34</f>
        <v>20</v>
      </c>
      <c r="B36" s="55">
        <v>1</v>
      </c>
      <c r="C36" s="44" t="str">
        <f>Réponses!D34</f>
        <v>1.7</v>
      </c>
      <c r="D36" s="56" t="str">
        <f>Réponses!F34</f>
        <v xml:space="preserve">Puis-je démontrer que je me suis engagé publiquement et par écrit à ne pas offrir ou recevoir de pots-de-vin ou d'autres formes de corruption ? </v>
      </c>
      <c r="E36" s="57" t="str">
        <f>+Réponses!E34</f>
        <v>CB</v>
      </c>
      <c r="F36" s="57">
        <f>+Principio1[[#This Row],[CFR]]</f>
        <v>0</v>
      </c>
      <c r="G36" s="142">
        <f>+Principio1[[#This Row],[Réponse]]</f>
        <v>0</v>
      </c>
      <c r="H36" s="18" t="str">
        <f>+Principio1[[#This Row],[Niveau de conformité]]</f>
        <v>Sans objet</v>
      </c>
    </row>
    <row r="37" spans="1:8" x14ac:dyDescent="0.35">
      <c r="A37" s="55">
        <f>Réponses!C35</f>
        <v>21</v>
      </c>
      <c r="B37" s="55">
        <v>1</v>
      </c>
      <c r="C37" s="44" t="str">
        <f>Réponses!D35</f>
        <v>1.7</v>
      </c>
      <c r="D37" s="56" t="str">
        <f>Réponses!F35</f>
        <v>Est-ce que je connais la législation anti-corruption de mon pays ?</v>
      </c>
      <c r="E37" s="57" t="str">
        <f>+Réponses!E35</f>
        <v>CB</v>
      </c>
      <c r="F37" s="57">
        <f>+Principio1[[#This Row],[CFR]]</f>
        <v>0</v>
      </c>
      <c r="G37" s="142">
        <f>+Principio1[[#This Row],[Réponse]]</f>
        <v>0</v>
      </c>
      <c r="H37" s="18" t="str">
        <f>+Principio1[[#This Row],[Niveau de conformité]]</f>
        <v>Sans objet</v>
      </c>
    </row>
    <row r="38" spans="1:8" x14ac:dyDescent="0.35">
      <c r="A38" s="55"/>
      <c r="B38" s="55"/>
      <c r="C38" s="44"/>
      <c r="D38" s="56"/>
      <c r="E38" s="57"/>
      <c r="F38" s="57">
        <f>+Principio1[[#This Row],[CFR]]</f>
        <v>0</v>
      </c>
      <c r="G38" s="142">
        <f>+G37</f>
        <v>0</v>
      </c>
      <c r="H38" s="18"/>
    </row>
    <row r="39" spans="1:8" x14ac:dyDescent="0.35">
      <c r="A39" s="55">
        <f>Réponses!C37</f>
        <v>22</v>
      </c>
      <c r="B39" s="55">
        <v>1</v>
      </c>
      <c r="C39" s="44" t="str">
        <f>Réponses!D37</f>
        <v>1.7</v>
      </c>
      <c r="D39" s="56" t="str">
        <f>Réponses!F37</f>
        <v>Est-ce que je fais quelque chose pour éviter de participer ou d'être contraint de participer à la corruption ?</v>
      </c>
      <c r="E39" s="57" t="str">
        <f>+Réponses!E37</f>
        <v>CB</v>
      </c>
      <c r="F39" s="57">
        <f>+Principio1[[#This Row],[CFR]]</f>
        <v>0</v>
      </c>
      <c r="G39" s="142">
        <f>+Principio1[[#This Row],[Réponse]]</f>
        <v>0</v>
      </c>
      <c r="H39" s="18">
        <f>+Principio1[[#This Row],[Niveau de conformité]]</f>
        <v>0</v>
      </c>
    </row>
    <row r="40" spans="1:8" x14ac:dyDescent="0.35">
      <c r="A40" s="55">
        <f>Réponses!C38</f>
        <v>23</v>
      </c>
      <c r="B40" s="55">
        <v>1</v>
      </c>
      <c r="C40" s="44" t="str">
        <f>Réponses!D38</f>
        <v>1.7</v>
      </c>
      <c r="D40" s="56" t="str">
        <f>Réponses!F38</f>
        <v>Y a-t-il eu de la corruption dans mon organisation ?</v>
      </c>
      <c r="E40" s="57" t="str">
        <f>+Réponses!E38</f>
        <v>CB</v>
      </c>
      <c r="F40" s="57">
        <f>+Principio1[[#This Row],[CFR]]</f>
        <v>0</v>
      </c>
      <c r="G40" s="142">
        <f>+Principio1[[#This Row],[Réponse]]</f>
        <v>0</v>
      </c>
      <c r="H40" s="18">
        <f>+Principio1[[#This Row],[Niveau de conformité]]</f>
        <v>0</v>
      </c>
    </row>
    <row r="41" spans="1:8" x14ac:dyDescent="0.35">
      <c r="A41" s="55">
        <f>Réponses!C39</f>
        <v>24</v>
      </c>
      <c r="B41" s="55">
        <v>1</v>
      </c>
      <c r="C41" s="44" t="str">
        <f>Réponses!D39</f>
        <v>1.8</v>
      </c>
      <c r="D41" s="56" t="str">
        <f>Réponses!F39</f>
        <v xml:space="preserve">Puis-je démontrer que je me suis engagé publiquement et par écrit à gérer mon unité de gestion conformément aux exigences du FSC ? </v>
      </c>
      <c r="E41" s="57" t="str">
        <f>+Réponses!E39</f>
        <v>CB</v>
      </c>
      <c r="F41" s="57">
        <f>+Principio1[[#This Row],[CFR]]</f>
        <v>0</v>
      </c>
      <c r="G41" s="142" t="str">
        <f>+Principio1[[#This Row],[Réponse]]</f>
        <v>Sans objet</v>
      </c>
      <c r="H41" s="18" t="str">
        <f>+Principio1[[#This Row],[Niveau de conformité]]</f>
        <v>Sans objet</v>
      </c>
    </row>
    <row r="42" spans="1:8" x14ac:dyDescent="0.35">
      <c r="A42" s="55"/>
      <c r="B42" s="55"/>
      <c r="C42" s="44"/>
      <c r="D42" s="56"/>
      <c r="E42" s="57"/>
      <c r="F42" s="57">
        <f>+Principio1[[#This Row],[CFR]]</f>
        <v>0</v>
      </c>
      <c r="G42" s="142" t="str">
        <f>+G41</f>
        <v>Sans objet</v>
      </c>
      <c r="H42" s="18"/>
    </row>
    <row r="43" spans="1:8" x14ac:dyDescent="0.35">
      <c r="A43" s="55">
        <f>Réponses!C41</f>
        <v>25</v>
      </c>
      <c r="B43" s="55">
        <v>2</v>
      </c>
      <c r="C43" s="44" t="str">
        <f>Réponses!D41</f>
        <v>2.1</v>
      </c>
      <c r="D43" s="56" t="str">
        <f>Réponses!F41</f>
        <v xml:space="preserve">D'autres personnes travaillent-elles dans mes activités forestières ? </v>
      </c>
      <c r="E43" s="57" t="str">
        <f>+Réponses!E41</f>
        <v>CB</v>
      </c>
      <c r="F43" s="57">
        <f>+'P2'!E13</f>
        <v>0</v>
      </c>
      <c r="G43" s="142">
        <f>+'P2'!F13</f>
        <v>0</v>
      </c>
      <c r="H43" s="18" t="str">
        <f>+'P2'!G13</f>
        <v>Sans objet</v>
      </c>
    </row>
    <row r="44" spans="1:8" x14ac:dyDescent="0.35">
      <c r="A44" s="55">
        <f>Réponses!C42</f>
        <v>26</v>
      </c>
      <c r="B44" s="55">
        <v>2</v>
      </c>
      <c r="C44" s="44" t="str">
        <f>Réponses!D42</f>
        <v>2.1</v>
      </c>
      <c r="D44" s="56" t="str">
        <f>Réponses!F42</f>
        <v>Des personnes de moins de 15 ans travaillent-elles dans mes activités forestières ?</v>
      </c>
      <c r="E44" s="57" t="str">
        <f>+Réponses!E42</f>
        <v>CB</v>
      </c>
      <c r="F44" s="57">
        <f>+'P2'!E14</f>
        <v>0</v>
      </c>
      <c r="G44" s="142">
        <f>+'P2'!F14</f>
        <v>0</v>
      </c>
      <c r="H44" s="18" t="str">
        <f>+'P2'!G14</f>
        <v>Sans objet</v>
      </c>
    </row>
    <row r="45" spans="1:8" x14ac:dyDescent="0.35">
      <c r="A45" s="55"/>
      <c r="B45" s="55"/>
      <c r="C45" s="44"/>
      <c r="D45" s="56"/>
      <c r="E45" s="57"/>
      <c r="F45" s="57"/>
      <c r="G45" s="142">
        <f>+G44</f>
        <v>0</v>
      </c>
      <c r="H45" s="18"/>
    </row>
    <row r="46" spans="1:8" x14ac:dyDescent="0.35">
      <c r="A46" s="55">
        <f>Réponses!C44</f>
        <v>27</v>
      </c>
      <c r="B46" s="55">
        <v>2</v>
      </c>
      <c r="C46" s="44" t="str">
        <f>Réponses!D44</f>
        <v>2.1</v>
      </c>
      <c r="D46" s="56" t="str">
        <f>Réponses!F44</f>
        <v>Des travailleurs âgés de moins de 18 ans effectuent-ils des travaux lourds ou dangereux ?</v>
      </c>
      <c r="E46" s="57" t="str">
        <f>+Réponses!E44</f>
        <v>CB</v>
      </c>
      <c r="F46" s="57">
        <f>+'P2'!E16</f>
        <v>0</v>
      </c>
      <c r="G46" s="142">
        <f>+'P2'!F16</f>
        <v>0</v>
      </c>
      <c r="H46" s="18" t="str">
        <f>+'P2'!G16</f>
        <v>Sans objet</v>
      </c>
    </row>
    <row r="47" spans="1:8" x14ac:dyDescent="0.35">
      <c r="A47" s="55">
        <f>Réponses!C45</f>
        <v>28</v>
      </c>
      <c r="B47" s="55">
        <v>2</v>
      </c>
      <c r="C47" s="44" t="str">
        <f>Réponses!D45</f>
        <v>2.1</v>
      </c>
      <c r="D47" s="56" t="str">
        <f>Réponses!F45</f>
        <v>Puis-je démontrer que je me suis engagé à éliminer toutes les formes de travail des enfants ?</v>
      </c>
      <c r="E47" s="57" t="str">
        <f>+Réponses!E45</f>
        <v>CB</v>
      </c>
      <c r="F47" s="57">
        <f>+'P2'!E17</f>
        <v>0</v>
      </c>
      <c r="G47" s="142">
        <f>+'P2'!F17</f>
        <v>0</v>
      </c>
      <c r="H47" s="18" t="str">
        <f>+'P2'!G17</f>
        <v>Sans objet</v>
      </c>
    </row>
    <row r="48" spans="1:8" ht="30" x14ac:dyDescent="0.35">
      <c r="A48" s="55">
        <f>Réponses!C46</f>
        <v>29</v>
      </c>
      <c r="B48" s="55">
        <v>2</v>
      </c>
      <c r="C48" s="44" t="str">
        <f>Réponses!D46</f>
        <v>2.1</v>
      </c>
      <c r="D48" s="56" t="str">
        <f>Réponses!F46</f>
        <v>Les personnes qui travaillent pour moi le font-elles sans pression et les relations de travail sont-elles fondées sur le consentement mutuel et le respect ?</v>
      </c>
      <c r="E48" s="57" t="str">
        <f>+Réponses!E46</f>
        <v>CB</v>
      </c>
      <c r="F48" s="57">
        <f>+'P2'!E18</f>
        <v>0</v>
      </c>
      <c r="G48" s="142">
        <f>+'P2'!F18</f>
        <v>0</v>
      </c>
      <c r="H48" s="18" t="str">
        <f>+'P2'!G18</f>
        <v>Sans objet</v>
      </c>
    </row>
    <row r="49" spans="1:8" x14ac:dyDescent="0.35">
      <c r="A49" s="55"/>
      <c r="B49" s="55"/>
      <c r="C49" s="44"/>
      <c r="D49" s="56"/>
      <c r="E49" s="57"/>
      <c r="F49" s="57"/>
      <c r="G49" s="142">
        <f>+G48</f>
        <v>0</v>
      </c>
      <c r="H49" s="18"/>
    </row>
    <row r="50" spans="1:8" x14ac:dyDescent="0.35">
      <c r="A50" s="55"/>
      <c r="B50" s="55"/>
      <c r="C50" s="44"/>
      <c r="D50" s="56"/>
      <c r="E50" s="57"/>
      <c r="F50" s="57"/>
      <c r="G50" s="142">
        <f>+G49</f>
        <v>0</v>
      </c>
      <c r="H50" s="18"/>
    </row>
    <row r="51" spans="1:8" x14ac:dyDescent="0.35">
      <c r="A51" s="55">
        <f>Réponses!C49</f>
        <v>30</v>
      </c>
      <c r="B51" s="55">
        <v>2</v>
      </c>
      <c r="C51" s="44" t="str">
        <f>Réponses!D49</f>
        <v>2.1</v>
      </c>
      <c r="D51" s="56" t="str">
        <f>Réponses!F49</f>
        <v>Est-ce que je permets aux travailleurs d'adhérer aux organisations de travailleurs de leur choix ?</v>
      </c>
      <c r="E51" s="57" t="str">
        <f>+Réponses!E49</f>
        <v>CB</v>
      </c>
      <c r="F51" s="57">
        <f>+'P2'!E21</f>
        <v>0</v>
      </c>
      <c r="G51" s="142">
        <f>+'P2'!F21</f>
        <v>0</v>
      </c>
      <c r="H51" s="18" t="str">
        <f>+'P2'!G21</f>
        <v>Sans objet</v>
      </c>
    </row>
    <row r="52" spans="1:8" ht="30" x14ac:dyDescent="0.35">
      <c r="A52" s="55">
        <f>Réponses!C50</f>
        <v>31</v>
      </c>
      <c r="B52" s="55">
        <v>2</v>
      </c>
      <c r="C52" s="44" t="str">
        <f>Réponses!D50</f>
        <v>2.2</v>
      </c>
      <c r="D52" s="56" t="str">
        <f>Réponses!F50</f>
        <v>Toutes les personnes, quel que soit leur genre, ont-elles des chances égales d'être employées comme travailleurs, de participer à la formation et à d'autres activités sans discrimination ?</v>
      </c>
      <c r="E52" s="57" t="str">
        <f>+Réponses!E50</f>
        <v>CAC</v>
      </c>
      <c r="F52" s="57">
        <f>+'P2'!E22</f>
        <v>0</v>
      </c>
      <c r="G52" s="142">
        <f>+'P2'!F22</f>
        <v>0</v>
      </c>
      <c r="H52" s="18" t="str">
        <f>+'P2'!G22</f>
        <v>Sans objet</v>
      </c>
    </row>
    <row r="53" spans="1:8" x14ac:dyDescent="0.35">
      <c r="A53" s="55"/>
      <c r="B53" s="55"/>
      <c r="C53" s="44"/>
      <c r="D53" s="56"/>
      <c r="E53" s="57"/>
      <c r="F53" s="57"/>
      <c r="G53" s="142">
        <f>+G52</f>
        <v>0</v>
      </c>
      <c r="H53" s="18"/>
    </row>
    <row r="54" spans="1:8" x14ac:dyDescent="0.35">
      <c r="A54" s="55">
        <f>Réponses!C52</f>
        <v>32</v>
      </c>
      <c r="B54" s="55">
        <v>2</v>
      </c>
      <c r="C54" s="44" t="str">
        <f>Réponses!D52</f>
        <v>2.2</v>
      </c>
      <c r="D54" s="56" t="str">
        <f>Réponses!F52</f>
        <v>Toutes les personnes, quel que soit leur genre, reçoivent-elles un salaire égal pour un travail égal ?</v>
      </c>
      <c r="E54" s="57" t="str">
        <f>+Réponses!E52</f>
        <v>CAC</v>
      </c>
      <c r="F54" s="57">
        <f>+'P2'!E24</f>
        <v>0</v>
      </c>
      <c r="G54" s="142">
        <f>+'P2'!F24</f>
        <v>0</v>
      </c>
      <c r="H54" s="18" t="str">
        <f>+'P2'!G24</f>
        <v>Sans objet</v>
      </c>
    </row>
    <row r="55" spans="1:8" x14ac:dyDescent="0.35">
      <c r="A55" s="55"/>
      <c r="B55" s="55"/>
      <c r="C55" s="44"/>
      <c r="D55" s="56"/>
      <c r="E55" s="57"/>
      <c r="F55" s="57"/>
      <c r="G55" s="142">
        <f>+G54</f>
        <v>0</v>
      </c>
      <c r="H55" s="18"/>
    </row>
    <row r="56" spans="1:8" x14ac:dyDescent="0.35">
      <c r="A56" s="55"/>
      <c r="B56" s="55"/>
      <c r="C56" s="44"/>
      <c r="D56" s="56"/>
      <c r="E56" s="57"/>
      <c r="F56" s="57"/>
      <c r="G56" s="142">
        <f>+G55</f>
        <v>0</v>
      </c>
      <c r="H56" s="18"/>
    </row>
    <row r="57" spans="1:8" x14ac:dyDescent="0.35">
      <c r="A57" s="55">
        <f>Réponses!C55</f>
        <v>33</v>
      </c>
      <c r="B57" s="55">
        <v>2</v>
      </c>
      <c r="C57" s="44" t="str">
        <f>Réponses!D55</f>
        <v>2.2</v>
      </c>
      <c r="D57" s="56" t="str">
        <f>Réponses!F55</f>
        <v>Est-ce que je paie directement les travailleurs selon les modalités convenues avec eux ?</v>
      </c>
      <c r="E57" s="57" t="str">
        <f>+Réponses!E55</f>
        <v>CAC</v>
      </c>
      <c r="F57" s="57">
        <f>+'P2'!E27</f>
        <v>0</v>
      </c>
      <c r="G57" s="142">
        <f>+'P2'!F27</f>
        <v>0</v>
      </c>
      <c r="H57" s="18" t="str">
        <f>+'P2'!G27</f>
        <v>Sans objet</v>
      </c>
    </row>
    <row r="58" spans="1:8" x14ac:dyDescent="0.35">
      <c r="A58" s="55"/>
      <c r="B58" s="55"/>
      <c r="C58" s="44"/>
      <c r="D58" s="56"/>
      <c r="E58" s="57"/>
      <c r="F58" s="57"/>
      <c r="G58" s="142">
        <f>+G57</f>
        <v>0</v>
      </c>
      <c r="H58" s="18"/>
    </row>
    <row r="59" spans="1:8" x14ac:dyDescent="0.35">
      <c r="A59" s="55">
        <f>Réponses!C57</f>
        <v>34</v>
      </c>
      <c r="B59" s="55">
        <v>2</v>
      </c>
      <c r="C59" s="44" t="str">
        <f>Réponses!D57</f>
        <v>2.2</v>
      </c>
      <c r="D59" s="56" t="str">
        <f>Réponses!F57</f>
        <v>Est-ce que j'accorde un congé de maternité/paternité aux femmes/hommes comme l'exige la loi ?</v>
      </c>
      <c r="E59" s="57" t="str">
        <f>+Réponses!E57</f>
        <v>CAC</v>
      </c>
      <c r="F59" s="57">
        <f>+'P2'!E29</f>
        <v>0</v>
      </c>
      <c r="G59" s="142">
        <f>+'P2'!F29</f>
        <v>0</v>
      </c>
      <c r="H59" s="18" t="str">
        <f>+'P2'!G29</f>
        <v>Sans objet</v>
      </c>
    </row>
    <row r="60" spans="1:8" x14ac:dyDescent="0.35">
      <c r="A60" s="55">
        <f>Réponses!C58</f>
        <v>35</v>
      </c>
      <c r="B60" s="55">
        <v>2</v>
      </c>
      <c r="C60" s="44" t="str">
        <f>Réponses!D58</f>
        <v>2.2</v>
      </c>
      <c r="D60" s="56" t="str">
        <f>Réponses!F58</f>
        <v>Les femmes et les hommes participent-ils sur un pied d'égalité aux comités de gestion et à la prise de décision ?</v>
      </c>
      <c r="E60" s="57" t="str">
        <f>+Réponses!E58</f>
        <v>CAC</v>
      </c>
      <c r="F60" s="57">
        <f>+'P2'!E30</f>
        <v>0</v>
      </c>
      <c r="G60" s="142">
        <f>+'P2'!F30</f>
        <v>0</v>
      </c>
      <c r="H60" s="18" t="str">
        <f>+'P2'!G30</f>
        <v>Sans objet</v>
      </c>
    </row>
    <row r="61" spans="1:8" x14ac:dyDescent="0.35">
      <c r="A61" s="55"/>
      <c r="B61" s="55"/>
      <c r="C61" s="44"/>
      <c r="D61" s="56"/>
      <c r="E61" s="57"/>
      <c r="F61" s="57"/>
      <c r="G61" s="142">
        <f>+G60</f>
        <v>0</v>
      </c>
      <c r="H61" s="18"/>
    </row>
    <row r="62" spans="1:8" x14ac:dyDescent="0.35">
      <c r="A62" s="55">
        <f>Réponses!C60</f>
        <v>36</v>
      </c>
      <c r="B62" s="55">
        <v>2</v>
      </c>
      <c r="C62" s="44" t="str">
        <f>Réponses!D60</f>
        <v>2.2</v>
      </c>
      <c r="D62" s="56" t="str">
        <f>Réponses!F60</f>
        <v>Existe-t-il des mécanismes pour lutter contre la discrimination, la violence et le harcèlement sexuel ?</v>
      </c>
      <c r="E62" s="57" t="str">
        <f>+Réponses!E60</f>
        <v>CAC</v>
      </c>
      <c r="F62" s="57">
        <f>+'P2'!E32</f>
        <v>0</v>
      </c>
      <c r="G62" s="142">
        <f>+'P2'!F32</f>
        <v>0</v>
      </c>
      <c r="H62" s="18" t="str">
        <f>+'P2'!G32</f>
        <v>Sans objet</v>
      </c>
    </row>
    <row r="63" spans="1:8" x14ac:dyDescent="0.35">
      <c r="A63" s="55"/>
      <c r="B63" s="55"/>
      <c r="C63" s="44"/>
      <c r="D63" s="56"/>
      <c r="E63" s="57"/>
      <c r="F63" s="57"/>
      <c r="G63" s="142">
        <f>+G62</f>
        <v>0</v>
      </c>
      <c r="H63" s="18"/>
    </row>
    <row r="64" spans="1:8" x14ac:dyDescent="0.35">
      <c r="A64" s="55"/>
      <c r="B64" s="55"/>
      <c r="C64" s="44"/>
      <c r="D64" s="56"/>
      <c r="E64" s="57"/>
      <c r="F64" s="57"/>
      <c r="G64" s="142">
        <f>+G63</f>
        <v>0</v>
      </c>
      <c r="H64" s="18"/>
    </row>
    <row r="65" spans="1:8" x14ac:dyDescent="0.35">
      <c r="A65" s="55">
        <f>Réponses!C63</f>
        <v>37</v>
      </c>
      <c r="B65" s="55">
        <v>2</v>
      </c>
      <c r="C65" s="55" t="str">
        <f>Réponses!D63</f>
        <v>2.2</v>
      </c>
      <c r="D65" s="56" t="str">
        <f>Réponses!F63</f>
        <v>Est-ce que je traite les plaintes pour harcèlement ou discrimination conformément au mécanisme établi ?</v>
      </c>
      <c r="E65" s="57" t="str">
        <f>+Réponses!E63</f>
        <v>CAC</v>
      </c>
      <c r="F65" s="57">
        <f>+'P2'!E35</f>
        <v>0</v>
      </c>
      <c r="G65" s="142">
        <f>+'P2'!F35</f>
        <v>0</v>
      </c>
      <c r="H65" s="18" t="str">
        <f>+'P2'!G35</f>
        <v>Sans objet</v>
      </c>
    </row>
    <row r="66" spans="1:8" x14ac:dyDescent="0.35">
      <c r="A66" s="55">
        <f>Réponses!C64</f>
        <v>38</v>
      </c>
      <c r="B66" s="55">
        <v>2</v>
      </c>
      <c r="C66" s="55" t="str">
        <f>Réponses!D64</f>
        <v>2.3</v>
      </c>
      <c r="D66" s="56" t="str">
        <f>Réponses!F64</f>
        <v>Ai-je  mis en place une procédure de santé et de sécurité au travail conforme aux dispositions légales ?</v>
      </c>
      <c r="E66" s="57" t="str">
        <f>+Réponses!E64</f>
        <v>CB</v>
      </c>
      <c r="F66" s="57">
        <f>+'P2'!E36</f>
        <v>0</v>
      </c>
      <c r="G66" s="142">
        <f>+'P2'!F36</f>
        <v>0</v>
      </c>
      <c r="H66" s="18" t="str">
        <f>+'P2'!G36</f>
        <v>Sans objet</v>
      </c>
    </row>
    <row r="67" spans="1:8" x14ac:dyDescent="0.35">
      <c r="A67" s="55">
        <f>Réponses!C65</f>
        <v>39</v>
      </c>
      <c r="B67" s="55">
        <v>2</v>
      </c>
      <c r="C67" s="44" t="str">
        <f>Réponses!D65</f>
        <v>2.3</v>
      </c>
      <c r="D67" s="56" t="str">
        <f>Réponses!F65</f>
        <v xml:space="preserve">Toutes les personnes qui travaillent pour moi connaissent-elles et suivent-elles des pratiques de travail sûres ? </v>
      </c>
      <c r="E67" s="57" t="str">
        <f>+Réponses!E65</f>
        <v>CB</v>
      </c>
      <c r="F67" s="66" t="str">
        <f>+'P2'!E37</f>
        <v>CFR</v>
      </c>
      <c r="G67" s="142">
        <f>+'P2'!F37</f>
        <v>0</v>
      </c>
      <c r="H67" s="18" t="str">
        <f>+'P2'!G37</f>
        <v>Sans objet</v>
      </c>
    </row>
    <row r="68" spans="1:8" x14ac:dyDescent="0.35">
      <c r="A68" s="55"/>
      <c r="B68" s="55"/>
      <c r="C68" s="44"/>
      <c r="D68" s="56"/>
      <c r="E68" s="57"/>
      <c r="F68" s="57"/>
      <c r="G68" s="142">
        <f>+G67</f>
        <v>0</v>
      </c>
      <c r="H68" s="18"/>
    </row>
    <row r="69" spans="1:8" x14ac:dyDescent="0.35">
      <c r="A69" s="55"/>
      <c r="B69" s="55"/>
      <c r="C69" s="44"/>
      <c r="D69" s="56"/>
      <c r="E69" s="57"/>
      <c r="F69" s="57"/>
      <c r="G69" s="142">
        <f>+G68</f>
        <v>0</v>
      </c>
      <c r="H69" s="18"/>
    </row>
    <row r="70" spans="1:8" x14ac:dyDescent="0.35">
      <c r="A70" s="55">
        <f>Réponses!C68</f>
        <v>40</v>
      </c>
      <c r="B70" s="55">
        <v>2</v>
      </c>
      <c r="C70" s="44" t="str">
        <f>Réponses!D68</f>
        <v>2.3</v>
      </c>
      <c r="D70" s="56" t="str">
        <f>Réponses!F68</f>
        <v>Les personnes qui travaillent pour moi disposent-elles de l'équipement de sécurité adapté à leur activité ?</v>
      </c>
      <c r="E70" s="57" t="str">
        <f>+Réponses!E68</f>
        <v>CB</v>
      </c>
      <c r="F70" s="66" t="str">
        <f>+'P2'!E40</f>
        <v>CFR</v>
      </c>
      <c r="G70" s="142">
        <f>+'P2'!F40</f>
        <v>0</v>
      </c>
      <c r="H70" s="18" t="str">
        <f>+'P2'!G40</f>
        <v>Sans objet</v>
      </c>
    </row>
    <row r="71" spans="1:8" x14ac:dyDescent="0.35">
      <c r="A71" s="55"/>
      <c r="B71" s="55"/>
      <c r="C71" s="44"/>
      <c r="D71" s="56"/>
      <c r="E71" s="57"/>
      <c r="F71" s="57"/>
      <c r="G71" s="142">
        <f>+G70</f>
        <v>0</v>
      </c>
      <c r="H71" s="18"/>
    </row>
    <row r="72" spans="1:8" x14ac:dyDescent="0.35">
      <c r="A72" s="55">
        <f>Réponses!C70</f>
        <v>41</v>
      </c>
      <c r="B72" s="55">
        <v>2</v>
      </c>
      <c r="C72" s="44" t="str">
        <f>Réponses!D70</f>
        <v>2.3</v>
      </c>
      <c r="D72" s="56" t="str">
        <f>Réponses!F70</f>
        <v>Est-ce que je demande aux personnes qui travaillent pour moi d'utiliser des équipements de sécurité ?</v>
      </c>
      <c r="E72" s="57" t="str">
        <f>+Réponses!E70</f>
        <v>CB</v>
      </c>
      <c r="F72" s="66" t="str">
        <f>+'P2'!E42</f>
        <v>CFR</v>
      </c>
      <c r="G72" s="142">
        <f>+'P2'!F42</f>
        <v>0</v>
      </c>
      <c r="H72" s="18" t="str">
        <f>+'P2'!G42</f>
        <v>Sans objet</v>
      </c>
    </row>
    <row r="73" spans="1:8" x14ac:dyDescent="0.35">
      <c r="A73" s="55">
        <f>Réponses!C71</f>
        <v>42</v>
      </c>
      <c r="B73" s="55">
        <v>2</v>
      </c>
      <c r="C73" s="44" t="str">
        <f>Réponses!D71</f>
        <v>2.3</v>
      </c>
      <c r="D73" s="56" t="str">
        <f>Réponses!F71</f>
        <v>Est-ce que je tiens un registre des accidents ?</v>
      </c>
      <c r="E73" s="57" t="str">
        <f>+Réponses!E71</f>
        <v>CB</v>
      </c>
      <c r="F73" s="66" t="str">
        <f>+'P2'!E43</f>
        <v>CFR</v>
      </c>
      <c r="G73" s="142">
        <f>+'P2'!F43</f>
        <v>0</v>
      </c>
      <c r="H73" s="18" t="str">
        <f>+'P2'!G43</f>
        <v>Sans objet</v>
      </c>
    </row>
    <row r="74" spans="1:8" x14ac:dyDescent="0.35">
      <c r="A74" s="55">
        <f>Réponses!C72</f>
        <v>43</v>
      </c>
      <c r="B74" s="55">
        <v>2</v>
      </c>
      <c r="C74" s="44" t="str">
        <f>Réponses!D72</f>
        <v>2.3</v>
      </c>
      <c r="D74" s="56" t="str">
        <f>Réponses!F72</f>
        <v>Est-ce que je modifie mes pratiques lorsqu'un accident se produit ou lorsqu'un accident évité de justesse se produit ?</v>
      </c>
      <c r="E74" s="57" t="str">
        <f>+Réponses!E72</f>
        <v>CB</v>
      </c>
      <c r="F74" s="66" t="str">
        <f>+'P2'!E44</f>
        <v>CFR</v>
      </c>
      <c r="G74" s="142">
        <f>+'P2'!F44</f>
        <v>0</v>
      </c>
      <c r="H74" s="18" t="str">
        <f>+'P2'!G44</f>
        <v>Sans objet</v>
      </c>
    </row>
    <row r="75" spans="1:8" x14ac:dyDescent="0.35">
      <c r="A75" s="55">
        <f>Réponses!C73</f>
        <v>44</v>
      </c>
      <c r="B75" s="55">
        <v>2</v>
      </c>
      <c r="C75" s="44" t="str">
        <f>Réponses!D73</f>
        <v>2.4</v>
      </c>
      <c r="D75" s="56" t="str">
        <f>Réponses!F73</f>
        <v>Est-ce que je paie les travailleurs au moins le salaire minimum légal ?</v>
      </c>
      <c r="E75" s="57" t="str">
        <f>+Réponses!E73</f>
        <v>CB</v>
      </c>
      <c r="F75" s="66">
        <f>+'P2'!E45</f>
        <v>0</v>
      </c>
      <c r="G75" s="142">
        <f>+'P2'!F45</f>
        <v>0</v>
      </c>
      <c r="H75" s="18" t="str">
        <f>+'P2'!G45</f>
        <v>Sans objet</v>
      </c>
    </row>
    <row r="76" spans="1:8" x14ac:dyDescent="0.35">
      <c r="A76" s="55"/>
      <c r="B76" s="55"/>
      <c r="C76" s="44"/>
      <c r="D76" s="56"/>
      <c r="E76" s="57"/>
      <c r="F76" s="57"/>
      <c r="G76" s="142">
        <f>+G75</f>
        <v>0</v>
      </c>
      <c r="H76" s="18"/>
    </row>
    <row r="77" spans="1:8" x14ac:dyDescent="0.35">
      <c r="A77" s="55"/>
      <c r="B77" s="55"/>
      <c r="C77" s="44"/>
      <c r="D77" s="56"/>
      <c r="E77" s="57"/>
      <c r="F77" s="57"/>
      <c r="G77" s="142">
        <f>+G76</f>
        <v>0</v>
      </c>
      <c r="H77" s="18"/>
    </row>
    <row r="78" spans="1:8" x14ac:dyDescent="0.35">
      <c r="A78" s="55">
        <f>Réponses!C76</f>
        <v>45</v>
      </c>
      <c r="B78" s="55">
        <v>2</v>
      </c>
      <c r="C78" s="44" t="str">
        <f>Réponses!D76</f>
        <v>2.4</v>
      </c>
      <c r="D78" s="56" t="str">
        <f>Réponses!F76</f>
        <v>Est-ce que je paie les salaires à temps ?</v>
      </c>
      <c r="E78" s="57" t="str">
        <f>+Réponses!E76</f>
        <v>CB</v>
      </c>
      <c r="F78" s="66">
        <f>+'P2'!E48</f>
        <v>0</v>
      </c>
      <c r="G78" s="142">
        <f>+'P2'!F48</f>
        <v>0</v>
      </c>
      <c r="H78" s="18" t="str">
        <f>+'P2'!G48</f>
        <v>Sans objet</v>
      </c>
    </row>
    <row r="79" spans="1:8" ht="30" x14ac:dyDescent="0.35">
      <c r="A79" s="55">
        <f>Réponses!C77</f>
        <v>46</v>
      </c>
      <c r="B79" s="55">
        <v>2</v>
      </c>
      <c r="C79" s="44" t="str">
        <f>Réponses!D77</f>
        <v>2.5</v>
      </c>
      <c r="D79" s="56" t="str">
        <f>Réponses!F77</f>
        <v>Toutes les personnes qui travaillent pour moi sont-elles formées et supervisées afin d'améliorer leurs compétences, de travailler en toute sécurité et de respecter le plan de gestion ?</v>
      </c>
      <c r="E79" s="57" t="str">
        <f>+Réponses!E77</f>
        <v>CAC</v>
      </c>
      <c r="F79" s="66">
        <f>+'P2'!E49</f>
        <v>0</v>
      </c>
      <c r="G79" s="142">
        <f>+'P2'!F49</f>
        <v>0</v>
      </c>
      <c r="H79" s="18" t="str">
        <f>+'P2'!G49</f>
        <v>Sans objet</v>
      </c>
    </row>
    <row r="80" spans="1:8" x14ac:dyDescent="0.35">
      <c r="A80" s="55">
        <f>Réponses!C78</f>
        <v>47</v>
      </c>
      <c r="B80" s="55">
        <v>2</v>
      </c>
      <c r="C80" s="44" t="str">
        <f>Réponses!D78</f>
        <v>2.5</v>
      </c>
      <c r="D80" s="56" t="str">
        <f>Réponses!F78</f>
        <v>Est-ce que je tiens des registres des formations dispensées ?</v>
      </c>
      <c r="E80" s="57" t="str">
        <f>+Réponses!E78</f>
        <v>CAC</v>
      </c>
      <c r="F80" s="66">
        <f>+'P2'!E50</f>
        <v>0</v>
      </c>
      <c r="G80" s="142">
        <f>+'P2'!F50</f>
        <v>0</v>
      </c>
      <c r="H80" s="18" t="str">
        <f>+'P2'!G50</f>
        <v>Sans objet</v>
      </c>
    </row>
    <row r="81" spans="1:8" x14ac:dyDescent="0.35">
      <c r="A81" s="55">
        <f>Réponses!C79</f>
        <v>48</v>
      </c>
      <c r="B81" s="55">
        <v>2</v>
      </c>
      <c r="C81" s="44" t="str">
        <f>Réponses!D79</f>
        <v>2.6</v>
      </c>
      <c r="D81" s="56" t="str">
        <f>Réponses!F79</f>
        <v>Ai-je mis en place une procédure pour m'aider à gérer les conflits qui peuvent survenir avec les travailleurs ?</v>
      </c>
      <c r="E81" s="57" t="str">
        <f>+Réponses!E79</f>
        <v>CB</v>
      </c>
      <c r="F81" s="66">
        <f>+'P2'!E51</f>
        <v>0</v>
      </c>
      <c r="G81" s="142">
        <f>+'P2'!F51</f>
        <v>0</v>
      </c>
      <c r="H81" s="18" t="str">
        <f>+'P2'!G51</f>
        <v>Sans objet</v>
      </c>
    </row>
    <row r="82" spans="1:8" x14ac:dyDescent="0.35">
      <c r="A82" s="55"/>
      <c r="B82" s="55"/>
      <c r="C82" s="44"/>
      <c r="D82" s="56"/>
      <c r="E82" s="57"/>
      <c r="F82" s="57"/>
      <c r="G82" s="142">
        <f>+G81</f>
        <v>0</v>
      </c>
      <c r="H82" s="18"/>
    </row>
    <row r="83" spans="1:8" x14ac:dyDescent="0.35">
      <c r="A83" s="55">
        <f>Réponses!C81</f>
        <v>49</v>
      </c>
      <c r="B83" s="55">
        <v>2</v>
      </c>
      <c r="C83" s="55" t="str">
        <f>Réponses!D81</f>
        <v>2.6</v>
      </c>
      <c r="D83" s="56" t="str">
        <f>Réponses!F81</f>
        <v>Est-ce que j'implique les travailleurs d'une manière culturellement appropriée dans l'élaboration de la procédure ?</v>
      </c>
      <c r="E83" s="57" t="str">
        <f>+Réponses!E81</f>
        <v>CB</v>
      </c>
      <c r="F83" s="66">
        <f>+'P2'!E53</f>
        <v>0</v>
      </c>
      <c r="G83" s="142">
        <f>+'P2'!F53</f>
        <v>0</v>
      </c>
      <c r="H83" s="18" t="str">
        <f>+'P2'!G53</f>
        <v>Sans objet</v>
      </c>
    </row>
    <row r="84" spans="1:8" x14ac:dyDescent="0.35">
      <c r="A84" s="55">
        <f>Réponses!C82</f>
        <v>50</v>
      </c>
      <c r="B84" s="55">
        <v>2</v>
      </c>
      <c r="C84" s="44" t="str">
        <f>Réponses!D82</f>
        <v>2.6</v>
      </c>
      <c r="D84" s="56" t="str">
        <f>Réponses!F82</f>
        <v>Ai-je suivi la procédure de traitement des litiges en cas de conflit ?</v>
      </c>
      <c r="E84" s="57" t="str">
        <f>+Réponses!E82</f>
        <v>CB</v>
      </c>
      <c r="F84" s="66">
        <f>+'P2'!E54</f>
        <v>0</v>
      </c>
      <c r="G84" s="142">
        <f>+'P2'!F54</f>
        <v>0</v>
      </c>
      <c r="H84" s="18" t="str">
        <f>+'P2'!G54</f>
        <v>Sans objet</v>
      </c>
    </row>
    <row r="85" spans="1:8" x14ac:dyDescent="0.35">
      <c r="A85" s="55"/>
      <c r="B85" s="55"/>
      <c r="C85" s="44"/>
      <c r="D85" s="56"/>
      <c r="E85" s="57"/>
      <c r="F85" s="57"/>
      <c r="G85" s="142">
        <f>+G84</f>
        <v>0</v>
      </c>
      <c r="H85" s="18"/>
    </row>
    <row r="86" spans="1:8" x14ac:dyDescent="0.35">
      <c r="A86" s="55">
        <f>Réponses!C84</f>
        <v>51</v>
      </c>
      <c r="B86" s="55">
        <v>2</v>
      </c>
      <c r="C86" s="44" t="str">
        <f>Réponses!D84</f>
        <v>2.6</v>
      </c>
      <c r="D86" s="56" t="str">
        <f>Réponses!F84</f>
        <v>Dois-je tenir un registre des litiges avec mes travailleurs ?</v>
      </c>
      <c r="E86" s="57" t="str">
        <f>+Réponses!E84</f>
        <v>CB</v>
      </c>
      <c r="F86" s="66">
        <f>+'P2'!E56</f>
        <v>0</v>
      </c>
      <c r="G86" s="142">
        <f>+'P2'!F56</f>
        <v>0</v>
      </c>
      <c r="H86" s="18" t="str">
        <f>+'P2'!G56</f>
        <v>Sans objet</v>
      </c>
    </row>
    <row r="87" spans="1:8" ht="30" x14ac:dyDescent="0.35">
      <c r="A87" s="55">
        <f>Réponses!C85</f>
        <v>52</v>
      </c>
      <c r="B87" s="55">
        <v>2</v>
      </c>
      <c r="C87" s="44" t="str">
        <f>Réponses!D85</f>
        <v>2.6</v>
      </c>
      <c r="D87" s="56" t="str">
        <f>Réponses!F85</f>
        <v xml:space="preserve">Ai-je indemnisé équitablement les travailleurs pour les pertes ou les dommages causés à leurs biens dans le cadre du travail qu'ils effectuent pour moi ? </v>
      </c>
      <c r="E87" s="57" t="str">
        <f>+Réponses!E85</f>
        <v>CB</v>
      </c>
      <c r="F87" s="66">
        <f>+'P2'!E57</f>
        <v>0</v>
      </c>
      <c r="G87" s="142">
        <f>+'P2'!F57</f>
        <v>0</v>
      </c>
      <c r="H87" s="18" t="str">
        <f>+'P2'!G57</f>
        <v>Sans objet</v>
      </c>
    </row>
    <row r="88" spans="1:8" x14ac:dyDescent="0.35">
      <c r="A88" s="55"/>
      <c r="B88" s="55"/>
      <c r="C88" s="44"/>
      <c r="D88" s="56"/>
      <c r="E88" s="57"/>
      <c r="F88" s="57"/>
      <c r="G88" s="142">
        <f>+G87</f>
        <v>0</v>
      </c>
      <c r="H88" s="18"/>
    </row>
    <row r="89" spans="1:8" ht="30" x14ac:dyDescent="0.35">
      <c r="A89" s="55">
        <f>Réponses!C87</f>
        <v>53</v>
      </c>
      <c r="B89" s="55">
        <v>2</v>
      </c>
      <c r="C89" s="44" t="str">
        <f>Réponses!D87</f>
        <v>2.6</v>
      </c>
      <c r="D89" s="56" t="str">
        <f>Réponses!F87</f>
        <v>En cas d'accident du travail ou de maladie professionnelle, ai-je fourni une aide financière et des soins de santé aux travailleurs concernés, comme l'exige la loi ?</v>
      </c>
      <c r="E89" s="57" t="str">
        <f>+Réponses!E87</f>
        <v>CB</v>
      </c>
      <c r="F89" s="66">
        <f>+'P2'!E59</f>
        <v>0</v>
      </c>
      <c r="G89" s="142">
        <f>+'P2'!F59</f>
        <v>0</v>
      </c>
      <c r="H89" s="18" t="str">
        <f>+'P2'!G59</f>
        <v>Sans objet</v>
      </c>
    </row>
    <row r="90" spans="1:8" x14ac:dyDescent="0.35">
      <c r="A90" s="55">
        <f>Réponses!C88</f>
        <v>54</v>
      </c>
      <c r="B90" s="55">
        <v>3</v>
      </c>
      <c r="C90" s="44" t="str">
        <f>Réponses!D88</f>
        <v>3.1</v>
      </c>
      <c r="D90" s="56" t="str">
        <f>Réponses!F88</f>
        <v>Ai-je identifié les populations autochtones de mon unité de gestion ou des environs susceptibles d'être affectées par mes activités ?</v>
      </c>
      <c r="E90" s="57" t="str">
        <f>+Réponses!E88</f>
        <v>CB</v>
      </c>
      <c r="F90" s="66">
        <f>+'P3'!E13</f>
        <v>0</v>
      </c>
      <c r="G90" s="142">
        <f>+'P3'!F13</f>
        <v>0</v>
      </c>
      <c r="H90" s="18" t="str">
        <f>+'P3'!G13</f>
        <v>Sans objet</v>
      </c>
    </row>
    <row r="91" spans="1:8" x14ac:dyDescent="0.35">
      <c r="A91" s="55">
        <f>Réponses!C89</f>
        <v>55</v>
      </c>
      <c r="B91" s="55">
        <v>3</v>
      </c>
      <c r="C91" s="44" t="str">
        <f>Réponses!D89</f>
        <v>3.1</v>
      </c>
      <c r="D91" s="56" t="str">
        <f>Réponses!F89</f>
        <v>L'évaluation a-t-elle permis d'identifier les populations autochtones susceptibles d'être affectées par mes activités ?</v>
      </c>
      <c r="E91" s="57" t="str">
        <f>+Réponses!E89</f>
        <v>CB</v>
      </c>
      <c r="F91" s="66">
        <f>+'P3'!E14</f>
        <v>0</v>
      </c>
      <c r="G91" s="142">
        <f>+'P3'!F14</f>
        <v>0</v>
      </c>
      <c r="H91" s="18" t="str">
        <f>+'P3'!G14</f>
        <v>Sans objet</v>
      </c>
    </row>
    <row r="92" spans="1:8" x14ac:dyDescent="0.35">
      <c r="A92" s="55">
        <f>Réponses!C90</f>
        <v>56</v>
      </c>
      <c r="B92" s="55">
        <v>3</v>
      </c>
      <c r="C92" s="44" t="str">
        <f>Réponses!D90</f>
        <v>3.1</v>
      </c>
      <c r="D92" s="56" t="str">
        <f>Réponses!F90</f>
        <v>Ai-je documenté et cartographié les droits (coutumiers ou autres) et les obligations des populations autochtones ?</v>
      </c>
      <c r="E92" s="57" t="str">
        <f>+Réponses!E90</f>
        <v>CB</v>
      </c>
      <c r="F92" s="66">
        <f>+'P3'!E15</f>
        <v>0</v>
      </c>
      <c r="G92" s="142">
        <f>+'P3'!F15</f>
        <v>0</v>
      </c>
      <c r="H92" s="18" t="str">
        <f>+'P3'!G15</f>
        <v>Sans objet</v>
      </c>
    </row>
    <row r="93" spans="1:8" ht="30" x14ac:dyDescent="0.35">
      <c r="A93" s="55">
        <f>Réponses!C91</f>
        <v>57</v>
      </c>
      <c r="B93" s="55">
        <v>3</v>
      </c>
      <c r="C93" s="55" t="str">
        <f>Réponses!D91</f>
        <v>3.1</v>
      </c>
      <c r="D93" s="56" t="str">
        <f>Réponses!F91</f>
        <v>Est-ce que j'implique les populations autochtones d'une manière culturellement appropriée dans la documentation et la cartographie de leurs droits et obligations applicables ?</v>
      </c>
      <c r="E93" s="57" t="str">
        <f>+Réponses!E91</f>
        <v>CB</v>
      </c>
      <c r="F93" s="66">
        <f>+'P3'!E16</f>
        <v>0</v>
      </c>
      <c r="G93" s="142">
        <f>+'P3'!F16</f>
        <v>0</v>
      </c>
      <c r="H93" s="18" t="str">
        <f>+'P3'!G16</f>
        <v>Sans objet</v>
      </c>
    </row>
    <row r="94" spans="1:8" ht="45" x14ac:dyDescent="0.35">
      <c r="A94" s="55">
        <f>Réponses!C92</f>
        <v>58</v>
      </c>
      <c r="B94" s="55">
        <v>3</v>
      </c>
      <c r="C94" s="44" t="str">
        <f>Réponses!D92</f>
        <v>3.2</v>
      </c>
      <c r="D94" s="56" t="str">
        <f>Réponses!F92</f>
        <v>Ai-je informé les populations autochtones du moment, du lieu et de la manière dont elles peuvent formuler des commentaires et demander la modification des activités de gestion dans la mesure nécessaire pour protéger leurs droits, leurs ressources, leurs terres et leurs territoires ?</v>
      </c>
      <c r="E94" s="57" t="str">
        <f>+Réponses!E92</f>
        <v>CB</v>
      </c>
      <c r="F94" s="66">
        <f>+'P3'!E17</f>
        <v>0</v>
      </c>
      <c r="G94" s="142">
        <f>+'P3'!F17</f>
        <v>0</v>
      </c>
      <c r="H94" s="18" t="str">
        <f>+'P3'!G17</f>
        <v>Sans objet</v>
      </c>
    </row>
    <row r="95" spans="1:8" x14ac:dyDescent="0.35">
      <c r="A95" s="55">
        <f>Réponses!C93</f>
        <v>59</v>
      </c>
      <c r="B95" s="55">
        <v>3</v>
      </c>
      <c r="C95" s="44" t="str">
        <f>Réponses!D93</f>
        <v>3.2</v>
      </c>
      <c r="D95" s="56" t="str">
        <f>Réponses!F93</f>
        <v>Ai-je mis en place des mécanismes pour m'assurer que je ne viole pas les droits des peuples autochtones ?</v>
      </c>
      <c r="E95" s="57" t="str">
        <f>+Réponses!E93</f>
        <v>CB</v>
      </c>
      <c r="F95" s="66">
        <f>+'P3'!E18</f>
        <v>0</v>
      </c>
      <c r="G95" s="142">
        <f>+'P3'!F18</f>
        <v>0</v>
      </c>
      <c r="H95" s="18" t="str">
        <f>+'P3'!G18</f>
        <v>Sans objet</v>
      </c>
    </row>
    <row r="96" spans="1:8" x14ac:dyDescent="0.35">
      <c r="A96" s="55">
        <f>Réponses!C94</f>
        <v>60</v>
      </c>
      <c r="B96" s="55">
        <v>3</v>
      </c>
      <c r="C96" s="44" t="str">
        <f>Réponses!D94</f>
        <v>3.2</v>
      </c>
      <c r="D96" s="56" t="str">
        <f>Réponses!F94</f>
        <v>Si j'ai violé les droits des peuples autochtones, ai-je corrigé la situation ?</v>
      </c>
      <c r="E96" s="57" t="str">
        <f>+Réponses!E94</f>
        <v>CB</v>
      </c>
      <c r="F96" s="66">
        <f>+'P3'!E19</f>
        <v>0</v>
      </c>
      <c r="G96" s="142">
        <f>+'P3'!F19</f>
        <v>0</v>
      </c>
      <c r="H96" s="18" t="str">
        <f>+'P3'!G19</f>
        <v>Sans objet</v>
      </c>
    </row>
    <row r="97" spans="1:8" x14ac:dyDescent="0.35">
      <c r="A97" s="55"/>
      <c r="B97" s="55"/>
      <c r="C97" s="44"/>
      <c r="D97" s="56"/>
      <c r="E97" s="57"/>
      <c r="F97" s="57"/>
      <c r="G97" s="142">
        <f>+G96</f>
        <v>0</v>
      </c>
      <c r="H97" s="18"/>
    </row>
    <row r="98" spans="1:8" ht="30" x14ac:dyDescent="0.35">
      <c r="A98" s="55">
        <f>Réponses!C96</f>
        <v>61</v>
      </c>
      <c r="B98" s="55">
        <v>3</v>
      </c>
      <c r="C98" s="44" t="str">
        <f>Réponses!D96</f>
        <v>3.2</v>
      </c>
      <c r="D98" s="56" t="str">
        <f>Réponses!F96</f>
        <v>Ai-je obtenu le consentement libre, préalable et éclairé des populations autochtones potentiellement affectées par mes activités, ou suis-je en train de rechercher ce consentement ?</v>
      </c>
      <c r="E98" s="57" t="str">
        <f>+Réponses!E96</f>
        <v>CB</v>
      </c>
      <c r="F98" s="66">
        <f>+'P3'!E21</f>
        <v>0</v>
      </c>
      <c r="G98" s="142">
        <f>+'P3'!F21</f>
        <v>0</v>
      </c>
      <c r="H98" s="18" t="str">
        <f>+'P3'!G21</f>
        <v>Sans objet</v>
      </c>
    </row>
    <row r="99" spans="1:8" ht="30" x14ac:dyDescent="0.35">
      <c r="A99" s="55">
        <f>Réponses!C97</f>
        <v>62</v>
      </c>
      <c r="B99" s="55">
        <v>3</v>
      </c>
      <c r="C99" s="44" t="str">
        <f>Réponses!D97</f>
        <v>3.2</v>
      </c>
      <c r="D99" s="56" t="str">
        <f>Réponses!F97</f>
        <v xml:space="preserve">S'il n'y a pas encore d'accord, existe-t-il un processus de consentement préalable, libre et éclairé dont les peuples autochtones sont satisfaits ? </v>
      </c>
      <c r="E99" s="57" t="str">
        <f>+Réponses!E97</f>
        <v>CB</v>
      </c>
      <c r="F99" s="66">
        <f>+'P3'!E22</f>
        <v>0</v>
      </c>
      <c r="G99" s="142">
        <f>+'P3'!F22</f>
        <v>0</v>
      </c>
      <c r="H99" s="18" t="str">
        <f>+'P3'!G22</f>
        <v>Sans objet</v>
      </c>
    </row>
    <row r="100" spans="1:8" x14ac:dyDescent="0.35">
      <c r="A100" s="55">
        <f>Réponses!C98</f>
        <v>63</v>
      </c>
      <c r="B100" s="55">
        <v>3</v>
      </c>
      <c r="C100" s="44" t="str">
        <f>Réponses!D98</f>
        <v>3.3</v>
      </c>
      <c r="D100" s="56" t="str">
        <f>Réponses!F98</f>
        <v>Est-ce que je gère une forêt pour laquelle j'ai reçu une délégation de contrôle de la part d'un peuple autochtone ?</v>
      </c>
      <c r="E100" s="57" t="str">
        <f>+Réponses!E98</f>
        <v>CB</v>
      </c>
      <c r="F100" s="66">
        <f>+'P3'!E23</f>
        <v>0</v>
      </c>
      <c r="G100" s="142">
        <f>+'P3'!F23</f>
        <v>0</v>
      </c>
      <c r="H100" s="18" t="str">
        <f>+'P3'!G23</f>
        <v>Sans objet</v>
      </c>
    </row>
    <row r="101" spans="1:8" ht="45" x14ac:dyDescent="0.35">
      <c r="A101" s="55">
        <f>Réponses!C99</f>
        <v>64</v>
      </c>
      <c r="B101" s="55">
        <v>3</v>
      </c>
      <c r="C101" s="44" t="str">
        <f>Réponses!D99</f>
        <v>3.4</v>
      </c>
      <c r="D101" s="56" t="str">
        <f>Réponses!F99</f>
        <v>Est-ce que je comprends et respecte les dispositions de la Déclaration des Nations unies sur les droits des peuples autochtones (DNUDPA) et de la Convention 169 de l'Organisation internationale du travail (OIT) concernant les droits, les coutumes et la culture des peuples autochtones ?</v>
      </c>
      <c r="E101" s="57" t="str">
        <f>+Réponses!E99</f>
        <v>CB</v>
      </c>
      <c r="F101" s="66">
        <f>+'P3'!E24</f>
        <v>0</v>
      </c>
      <c r="G101" s="142">
        <f>+'P3'!F24</f>
        <v>0</v>
      </c>
      <c r="H101" s="18" t="str">
        <f>+'P3'!G24</f>
        <v>Sans objet</v>
      </c>
    </row>
    <row r="102" spans="1:8" x14ac:dyDescent="0.35">
      <c r="A102" s="55"/>
      <c r="B102" s="55"/>
      <c r="C102" s="44"/>
      <c r="D102" s="56"/>
      <c r="E102" s="57"/>
      <c r="F102" s="57"/>
      <c r="G102" s="142">
        <f>+G101</f>
        <v>0</v>
      </c>
      <c r="H102" s="18"/>
    </row>
    <row r="103" spans="1:8" ht="30" x14ac:dyDescent="0.35">
      <c r="A103" s="55">
        <f>Réponses!C101</f>
        <v>65</v>
      </c>
      <c r="B103" s="55">
        <v>3</v>
      </c>
      <c r="C103" s="44" t="str">
        <f>Réponses!D101</f>
        <v>3.5</v>
      </c>
      <c r="D103" s="56" t="str">
        <f>Réponses!F101</f>
        <v>Ai-je identifié, avec la participation culturellement appropriée des populations autochtones, des sites d'une importance particulière pour elles et sur lesquels elles ont des droits ?</v>
      </c>
      <c r="E103" s="57" t="str">
        <f>+Réponses!E101</f>
        <v>CAC</v>
      </c>
      <c r="F103" s="66">
        <f>+'P3'!E26</f>
        <v>0</v>
      </c>
      <c r="G103" s="142">
        <f>+'P3'!F26</f>
        <v>0</v>
      </c>
      <c r="H103" s="18" t="str">
        <f>+'P3'!G26</f>
        <v>Sans objet</v>
      </c>
    </row>
    <row r="104" spans="1:8" x14ac:dyDescent="0.35">
      <c r="A104" s="55"/>
      <c r="B104" s="55"/>
      <c r="C104" s="44"/>
      <c r="D104" s="56"/>
      <c r="E104" s="57"/>
      <c r="F104" s="57"/>
      <c r="G104" s="142">
        <f>+G103</f>
        <v>0</v>
      </c>
      <c r="H104" s="18"/>
    </row>
    <row r="105" spans="1:8" ht="30" x14ac:dyDescent="0.35">
      <c r="A105" s="55">
        <f>Réponses!C103</f>
        <v>66</v>
      </c>
      <c r="B105" s="55">
        <v>3</v>
      </c>
      <c r="C105" s="44" t="str">
        <f>Réponses!D103</f>
        <v>3.5</v>
      </c>
      <c r="D105" s="56" t="str">
        <f>Réponses!F103</f>
        <v>Ai-je conçu et mis en œuvre des mesures de protection pour les sites précédemment identifiés en impliquant les populations autochtones de manière appropriée sur le plan culturel ?</v>
      </c>
      <c r="E105" s="57" t="str">
        <f>+Réponses!E103</f>
        <v>CAC</v>
      </c>
      <c r="F105" s="66">
        <f>+'P3'!E28</f>
        <v>0</v>
      </c>
      <c r="G105" s="142">
        <f>+'P3'!F28</f>
        <v>0</v>
      </c>
      <c r="H105" s="18" t="str">
        <f>+'P3'!G28</f>
        <v>Sans objet</v>
      </c>
    </row>
    <row r="106" spans="1:8" x14ac:dyDescent="0.35">
      <c r="A106" s="55"/>
      <c r="B106" s="55"/>
      <c r="C106" s="44"/>
      <c r="D106" s="56"/>
      <c r="E106" s="57"/>
      <c r="F106" s="57"/>
      <c r="G106" s="142">
        <f>+G105</f>
        <v>0</v>
      </c>
      <c r="H106" s="18"/>
    </row>
    <row r="107" spans="1:8" ht="30" x14ac:dyDescent="0.35">
      <c r="A107" s="55">
        <f>Réponses!C105</f>
        <v>67</v>
      </c>
      <c r="B107" s="55">
        <v>3</v>
      </c>
      <c r="C107" s="44" t="str">
        <f>Réponses!D105</f>
        <v>3.5</v>
      </c>
      <c r="D107" s="56" t="str">
        <f>Réponses!F105</f>
        <v>Dois-je interrompre les activités de gestion forestière en cas de découverte de nouveaux sites importants pour les populations autochtones, jusqu'à ce que des mesures de protection soient adoptées ?</v>
      </c>
      <c r="E107" s="57" t="str">
        <f>+Réponses!E105</f>
        <v>CAC</v>
      </c>
      <c r="F107" s="66">
        <f>+'P3'!E30</f>
        <v>0</v>
      </c>
      <c r="G107" s="142">
        <f>+'P3'!F30</f>
        <v>0</v>
      </c>
      <c r="H107" s="18" t="str">
        <f>+'P3'!G30</f>
        <v>Sans objet</v>
      </c>
    </row>
    <row r="108" spans="1:8" ht="30" x14ac:dyDescent="0.35">
      <c r="A108" s="55">
        <f>Réponses!C106</f>
        <v>68</v>
      </c>
      <c r="B108" s="55">
        <v>3</v>
      </c>
      <c r="C108" s="44" t="str">
        <f>Réponses!D106</f>
        <v>3.6</v>
      </c>
      <c r="D108" s="56" t="str">
        <f>Réponses!F106</f>
        <v>Est-ce que j'utilise les connaissances traditionnelles et la propriété intellectuelle des peuples autochtones uniquement avec leur consentement libre, préalable et éclairé ?</v>
      </c>
      <c r="E108" s="57" t="str">
        <f>+Réponses!E106</f>
        <v>CAC</v>
      </c>
      <c r="F108" s="66">
        <f>+'P3'!E31</f>
        <v>0</v>
      </c>
      <c r="G108" s="142">
        <f>+'P3'!F31</f>
        <v>0</v>
      </c>
      <c r="H108" s="18" t="str">
        <f>+'P3'!G31</f>
        <v>Sans objet</v>
      </c>
    </row>
    <row r="109" spans="1:8" x14ac:dyDescent="0.35">
      <c r="A109" s="55"/>
      <c r="B109" s="55"/>
      <c r="C109" s="44"/>
      <c r="D109" s="56"/>
      <c r="E109" s="57"/>
      <c r="F109" s="57"/>
      <c r="G109" s="142">
        <f>+G108</f>
        <v>0</v>
      </c>
      <c r="H109" s="18"/>
    </row>
    <row r="110" spans="1:8" x14ac:dyDescent="0.35">
      <c r="A110" s="55">
        <f>Réponses!C108</f>
        <v>69</v>
      </c>
      <c r="B110" s="55">
        <v>3</v>
      </c>
      <c r="C110" s="44" t="str">
        <f>Réponses!D108</f>
        <v>3.6</v>
      </c>
      <c r="D110" s="56" t="str">
        <f>Réponses!F108</f>
        <v>Dois-je indemniser les populations autochtones pour l'utilisation de leurs connaissances traditionnelles et de leur propriété intellectuelle ?</v>
      </c>
      <c r="E110" s="57" t="str">
        <f>+Réponses!E108</f>
        <v>CAC</v>
      </c>
      <c r="F110" s="66">
        <f>+'P3'!E33</f>
        <v>0</v>
      </c>
      <c r="G110" s="142">
        <f>+'P3'!F33</f>
        <v>0</v>
      </c>
      <c r="H110" s="18" t="str">
        <f>+'P3'!G33</f>
        <v>Sans objet</v>
      </c>
    </row>
    <row r="111" spans="1:8" x14ac:dyDescent="0.35">
      <c r="A111" s="55">
        <f>Réponses!C109</f>
        <v>70</v>
      </c>
      <c r="B111" s="55">
        <v>4</v>
      </c>
      <c r="C111" s="44" t="str">
        <f>Réponses!D109</f>
        <v>4.1</v>
      </c>
      <c r="D111" s="56" t="str">
        <f>Réponses!F109</f>
        <v>Ai-je identifié les communautés locales dans ou autour de mon unité de gestion qui pourraient être affectées par mes activités ?</v>
      </c>
      <c r="E111" s="57" t="str">
        <f>+Réponses!E109</f>
        <v>CB</v>
      </c>
      <c r="F111" s="66">
        <f>+'P4'!E13</f>
        <v>0</v>
      </c>
      <c r="G111" s="142">
        <f>+'P4'!F13</f>
        <v>0</v>
      </c>
      <c r="H111" s="18" t="str">
        <f>+'P4'!G13</f>
        <v>Sans objet</v>
      </c>
    </row>
    <row r="112" spans="1:8" x14ac:dyDescent="0.35">
      <c r="A112" s="55">
        <f>Réponses!C110</f>
        <v>71</v>
      </c>
      <c r="B112" s="55">
        <v>4</v>
      </c>
      <c r="C112" s="44" t="str">
        <f>Réponses!D110</f>
        <v>4.1</v>
      </c>
      <c r="D112" s="56" t="str">
        <f>Réponses!F110</f>
        <v>L'évaluation identifie-t-elle les communautés locales potentiellement affectées par mes activités ?</v>
      </c>
      <c r="E112" s="57" t="str">
        <f>+Réponses!E110</f>
        <v>CB</v>
      </c>
      <c r="F112" s="66">
        <f>+'P4'!E14</f>
        <v>0</v>
      </c>
      <c r="G112" s="142">
        <f>+'P4'!F14</f>
        <v>0</v>
      </c>
      <c r="H112" s="18" t="str">
        <f>+'P4'!G14</f>
        <v>Sans objet</v>
      </c>
    </row>
    <row r="113" spans="1:8" x14ac:dyDescent="0.35">
      <c r="A113" s="55">
        <f>Réponses!C111</f>
        <v>72</v>
      </c>
      <c r="B113" s="55">
        <v>4</v>
      </c>
      <c r="C113" s="44" t="str">
        <f>Réponses!D111</f>
        <v>4.1</v>
      </c>
      <c r="D113" s="56" t="str">
        <f>Réponses!F111</f>
        <v>Ai-je documenté et cartographié les droits applicables (coutumiers et autres) et les obligations des communautés locales ?</v>
      </c>
      <c r="E113" s="57" t="str">
        <f>+Réponses!E111</f>
        <v>CB</v>
      </c>
      <c r="F113" s="66">
        <f>+'P4'!E15</f>
        <v>0</v>
      </c>
      <c r="G113" s="142">
        <f>+'P4'!F15</f>
        <v>0</v>
      </c>
      <c r="H113" s="18" t="str">
        <f>+'P4'!G15</f>
        <v>Sans objet</v>
      </c>
    </row>
    <row r="114" spans="1:8" ht="30" x14ac:dyDescent="0.35">
      <c r="A114" s="55">
        <f>Réponses!C112</f>
        <v>73</v>
      </c>
      <c r="B114" s="55">
        <v>4</v>
      </c>
      <c r="C114" s="44" t="str">
        <f>Réponses!D112</f>
        <v>4.1</v>
      </c>
      <c r="D114" s="56" t="str">
        <f>Réponses!F112</f>
        <v>Est-ce que j'implique les communautés locales d'une manière culturellement appropriée dans la documentation et la cartographie de leurs droits et obligations applicables ?</v>
      </c>
      <c r="E114" s="57" t="str">
        <f>+Réponses!E112</f>
        <v>CB</v>
      </c>
      <c r="F114" s="66">
        <f>+'P4'!E16</f>
        <v>0</v>
      </c>
      <c r="G114" s="142">
        <f>+'P4'!F16</f>
        <v>0</v>
      </c>
      <c r="H114" s="18" t="str">
        <f>+'P4'!G16</f>
        <v>Sans objet</v>
      </c>
    </row>
    <row r="115" spans="1:8" ht="30" x14ac:dyDescent="0.35">
      <c r="A115" s="55">
        <f>Réponses!C113</f>
        <v>74</v>
      </c>
      <c r="B115" s="55">
        <v>4</v>
      </c>
      <c r="C115" s="44" t="str">
        <f>Réponses!D113</f>
        <v>4.2</v>
      </c>
      <c r="D115" s="56" t="str">
        <f>Réponses!F113</f>
        <v>Ai-je informé les communautés locales quand, où et comment elles peuvent faire des commentaires et demander la modification des activités de gestion dans la mesure nécessaire pour protéger leurs droits, leurs ressources, leurs terres et leurs territoires ?</v>
      </c>
      <c r="E115" s="57" t="str">
        <f>+Réponses!E113</f>
        <v>CB</v>
      </c>
      <c r="F115" s="66">
        <f>+'P4'!E17</f>
        <v>0</v>
      </c>
      <c r="G115" s="142">
        <f>+'P4'!F17</f>
        <v>0</v>
      </c>
      <c r="H115" s="18" t="str">
        <f>+'P4'!G17</f>
        <v>Sans objet</v>
      </c>
    </row>
    <row r="116" spans="1:8" x14ac:dyDescent="0.35">
      <c r="A116" s="55">
        <f>Réponses!C114</f>
        <v>75</v>
      </c>
      <c r="B116" s="55">
        <v>4</v>
      </c>
      <c r="C116" s="44" t="str">
        <f>Réponses!D114</f>
        <v>4.2</v>
      </c>
      <c r="D116" s="56" t="str">
        <f>Réponses!F114</f>
        <v>Ai-je mis en place des mécanismes pour m'assurer que je ne viole pas les droits des communautés locales ?</v>
      </c>
      <c r="E116" s="57" t="str">
        <f>+Réponses!E114</f>
        <v>CB</v>
      </c>
      <c r="F116" s="66">
        <f>+'P4'!E18</f>
        <v>0</v>
      </c>
      <c r="G116" s="142">
        <f>+'P4'!F18</f>
        <v>0</v>
      </c>
      <c r="H116" s="18" t="str">
        <f>+'P4'!G18</f>
        <v>Sans objet</v>
      </c>
    </row>
    <row r="117" spans="1:8" ht="30" x14ac:dyDescent="0.35">
      <c r="A117" s="55">
        <f>Réponses!C115</f>
        <v>76</v>
      </c>
      <c r="B117" s="55">
        <v>4</v>
      </c>
      <c r="C117" s="44" t="str">
        <f>Réponses!D115</f>
        <v>4.2</v>
      </c>
      <c r="D117" s="56" t="str">
        <f>Réponses!F115</f>
        <v>Si mes activités de gestion forestière violent les droits des communautés locales, est-ce que j'arrête les activités de gestion et corrige la situation ?</v>
      </c>
      <c r="E117" s="57" t="str">
        <f>+Réponses!E115</f>
        <v>CB</v>
      </c>
      <c r="F117" s="66">
        <f>+'P4'!E19</f>
        <v>0</v>
      </c>
      <c r="G117" s="142">
        <f>+'P4'!F19</f>
        <v>0</v>
      </c>
      <c r="H117" s="18" t="str">
        <f>+'P4'!G19</f>
        <v>Sans objet</v>
      </c>
    </row>
    <row r="118" spans="1:8" ht="30" x14ac:dyDescent="0.35">
      <c r="A118" s="55">
        <f>Réponses!C116</f>
        <v>77</v>
      </c>
      <c r="B118" s="55">
        <v>4</v>
      </c>
      <c r="C118" s="44" t="str">
        <f>Réponses!D116</f>
        <v>4.X</v>
      </c>
      <c r="D118" s="56" t="str">
        <f>Réponses!F116</f>
        <v>Si mes activités de gestion forestière sont susceptibles d'affecter les droits des peuples traditionnels, ceux-ci ont-ils donné leur consentement libre, préalable et éclairé ?</v>
      </c>
      <c r="E118" s="57" t="str">
        <f>+Réponses!E116</f>
        <v>CB</v>
      </c>
      <c r="F118" s="66">
        <f>+'P4'!E20</f>
        <v>0</v>
      </c>
      <c r="G118" s="142">
        <f>+'P4'!F20</f>
        <v>0</v>
      </c>
      <c r="H118" s="18" t="str">
        <f>+'P4'!G20</f>
        <v>Sans objet</v>
      </c>
    </row>
    <row r="119" spans="1:8" x14ac:dyDescent="0.35">
      <c r="A119" s="55">
        <f>Réponses!C117</f>
        <v>78</v>
      </c>
      <c r="B119" s="55">
        <v>4</v>
      </c>
      <c r="C119" s="44" t="str">
        <f>Réponses!D117</f>
        <v>4.3</v>
      </c>
      <c r="D119" s="56" t="str">
        <f>Réponses!F117</f>
        <v>Est-ce que je préfère utiliser des travailleurs et des services locaux ?</v>
      </c>
      <c r="E119" s="57" t="str">
        <f>+Réponses!E117</f>
        <v>CAC</v>
      </c>
      <c r="F119" s="66">
        <f>+'P4'!E21</f>
        <v>0</v>
      </c>
      <c r="G119" s="142">
        <f>+'P4'!F21</f>
        <v>0</v>
      </c>
      <c r="H119" s="18" t="str">
        <f>+'P4'!G21</f>
        <v>Sans objet</v>
      </c>
    </row>
    <row r="120" spans="1:8" x14ac:dyDescent="0.35">
      <c r="A120" s="55"/>
      <c r="B120" s="55"/>
      <c r="C120" s="44"/>
      <c r="D120" s="56"/>
      <c r="E120" s="57"/>
      <c r="F120" s="57"/>
      <c r="G120" s="142">
        <f>+G119</f>
        <v>0</v>
      </c>
      <c r="H120" s="18"/>
    </row>
    <row r="121" spans="1:8" ht="30" x14ac:dyDescent="0.35">
      <c r="A121" s="55">
        <f>Réponses!C119</f>
        <v>79</v>
      </c>
      <c r="B121" s="55">
        <v>4</v>
      </c>
      <c r="C121" s="55" t="str">
        <f>Réponses!D119</f>
        <v>4.4</v>
      </c>
      <c r="D121" s="56" t="str">
        <f>Réponses!F119</f>
        <v>Est-ce que j'identifie l'implication culturellement appropriée des communautés locales dans les opportunités de développement social et économique local ?</v>
      </c>
      <c r="E121" s="57" t="str">
        <f>+Réponses!E119</f>
        <v>CAC</v>
      </c>
      <c r="F121" s="66">
        <f>+'P4'!E23</f>
        <v>0</v>
      </c>
      <c r="G121" s="142">
        <f>+'P4'!F23</f>
        <v>0</v>
      </c>
      <c r="H121" s="18" t="str">
        <f>+'P4'!G23</f>
        <v>Sans objet</v>
      </c>
    </row>
    <row r="122" spans="1:8" x14ac:dyDescent="0.35">
      <c r="A122" s="55">
        <f>Réponses!C120</f>
        <v>80</v>
      </c>
      <c r="B122" s="55">
        <v>4</v>
      </c>
      <c r="C122" s="44" t="str">
        <f>Réponses!D120</f>
        <v>4.4</v>
      </c>
      <c r="D122" s="56" t="str">
        <f>Réponses!F120</f>
        <v>Est-ce que je participe à des activités de développement social et économique dans ma communauté ou ma région ?</v>
      </c>
      <c r="E122" s="57" t="str">
        <f>+Réponses!E120</f>
        <v>CAC</v>
      </c>
      <c r="F122" s="66">
        <f>+'P4'!E24</f>
        <v>0</v>
      </c>
      <c r="G122" s="142">
        <f>+'P4'!F24</f>
        <v>0</v>
      </c>
      <c r="H122" s="18" t="str">
        <f>+'P4'!G24</f>
        <v>Sans objet</v>
      </c>
    </row>
    <row r="123" spans="1:8" x14ac:dyDescent="0.35">
      <c r="A123" s="55"/>
      <c r="B123" s="55"/>
      <c r="C123" s="44"/>
      <c r="D123" s="56"/>
      <c r="E123" s="57"/>
      <c r="F123" s="57"/>
      <c r="G123" s="142">
        <f>+G122</f>
        <v>0</v>
      </c>
      <c r="H123" s="18"/>
    </row>
    <row r="124" spans="1:8" ht="30" x14ac:dyDescent="0.35">
      <c r="A124" s="55">
        <f>Réponses!C122</f>
        <v>81</v>
      </c>
      <c r="B124" s="55">
        <v>4</v>
      </c>
      <c r="C124" s="44" t="str">
        <f>Réponses!D122</f>
        <v>4.5</v>
      </c>
      <c r="D124" s="56" t="str">
        <f>Réponses!F122</f>
        <v>Est-ce que j'identifie, avec la participation culturellement appropriée des communautés locales, si mes activités de gestion forestière génèrent des impacts négatifs significatifs sur les communautés locales ?</v>
      </c>
      <c r="E124" s="57" t="str">
        <f>+Réponses!E122</f>
        <v>CAC</v>
      </c>
      <c r="F124" s="66">
        <f>+'P4'!E26</f>
        <v>0</v>
      </c>
      <c r="G124" s="142">
        <f>+'P4'!F26</f>
        <v>0</v>
      </c>
      <c r="H124" s="18" t="str">
        <f>+'P4'!G26</f>
        <v>Sans objet</v>
      </c>
    </row>
    <row r="125" spans="1:8" ht="30" x14ac:dyDescent="0.35">
      <c r="A125" s="55">
        <f>Réponses!C123</f>
        <v>82</v>
      </c>
      <c r="B125" s="55">
        <v>4</v>
      </c>
      <c r="C125" s="44" t="str">
        <f>Réponses!D123</f>
        <v>4.5</v>
      </c>
      <c r="D125" s="56" t="str">
        <f>Réponses!F123</f>
        <v>Ai-je mis en place des mesures de prévention, élaborées avec la participation culturellement appropriée des communautés locales, afin d'éviter que des impacts négatifs significatifs ne se produisent ?</v>
      </c>
      <c r="E125" s="57" t="str">
        <f>+Réponses!E123</f>
        <v>CAC</v>
      </c>
      <c r="F125" s="66">
        <f>+'P4'!E27</f>
        <v>0</v>
      </c>
      <c r="G125" s="142">
        <f>+'P4'!F27</f>
        <v>0</v>
      </c>
      <c r="H125" s="18" t="str">
        <f>+'P4'!G27</f>
        <v>Sans objet</v>
      </c>
    </row>
    <row r="126" spans="1:8" x14ac:dyDescent="0.35">
      <c r="A126" s="55">
        <f>Réponses!C124</f>
        <v>83</v>
      </c>
      <c r="B126" s="55">
        <v>4</v>
      </c>
      <c r="C126" s="44" t="str">
        <f>Réponses!D124</f>
        <v>4.5</v>
      </c>
      <c r="D126" s="56" t="str">
        <f>Réponses!F124</f>
        <v>Ai-je essayé de remédier aux impacts négatifs significatifs que mes activités ont générés ?</v>
      </c>
      <c r="E126" s="57" t="str">
        <f>+Réponses!E124</f>
        <v>CAC</v>
      </c>
      <c r="F126" s="66">
        <f>+'P4'!E28</f>
        <v>0</v>
      </c>
      <c r="G126" s="142">
        <f>+'P4'!F28</f>
        <v>0</v>
      </c>
      <c r="H126" s="18" t="str">
        <f>+'P4'!G28</f>
        <v>Sans objet</v>
      </c>
    </row>
    <row r="127" spans="1:8" x14ac:dyDescent="0.35">
      <c r="A127" s="55">
        <f>Réponses!C125</f>
        <v>84</v>
      </c>
      <c r="B127" s="55">
        <v>4</v>
      </c>
      <c r="C127" s="44" t="str">
        <f>Réponses!D125</f>
        <v>4.6</v>
      </c>
      <c r="D127" s="56" t="str">
        <f>Réponses!F125</f>
        <v xml:space="preserve">Ai-je mis en place une procédure pour m'aider à régler les différends qui peuvent survenir avec les communautés locales ? </v>
      </c>
      <c r="E127" s="57" t="str">
        <f>+Réponses!E125</f>
        <v>CB</v>
      </c>
      <c r="F127" s="66">
        <f>+'P4'!E29</f>
        <v>0</v>
      </c>
      <c r="G127" s="142">
        <f>+'P4'!F29</f>
        <v>0</v>
      </c>
      <c r="H127" s="18" t="str">
        <f>+'P4'!G29</f>
        <v>Sans objet</v>
      </c>
    </row>
    <row r="128" spans="1:8" x14ac:dyDescent="0.35">
      <c r="A128" s="55">
        <f>Réponses!C126</f>
        <v>85</v>
      </c>
      <c r="B128" s="55">
        <v>4</v>
      </c>
      <c r="C128" s="44" t="str">
        <f>Réponses!D126</f>
        <v>4.6</v>
      </c>
      <c r="D128" s="56" t="str">
        <f>Réponses!F126</f>
        <v>Est-ce que j'implique les communautés locales d'une manière culturellement appropriée dans l'élaboration de la procédure ?</v>
      </c>
      <c r="E128" s="57" t="str">
        <f>+Réponses!E126</f>
        <v>CB</v>
      </c>
      <c r="F128" s="66">
        <f>+'P4'!E30</f>
        <v>0</v>
      </c>
      <c r="G128" s="142">
        <f>+'P4'!F30</f>
        <v>0</v>
      </c>
      <c r="H128" s="18" t="str">
        <f>+'P4'!G30</f>
        <v>Sans objet</v>
      </c>
    </row>
    <row r="129" spans="1:8" x14ac:dyDescent="0.35">
      <c r="A129" s="55">
        <f>Réponses!C127</f>
        <v>86</v>
      </c>
      <c r="B129" s="55">
        <v>4</v>
      </c>
      <c r="C129" s="44" t="str">
        <f>Réponses!D127</f>
        <v>4.6</v>
      </c>
      <c r="D129" s="56" t="str">
        <f>Réponses!F127</f>
        <v>Ai-je rendu publique la procédure de résolution des litiges avec les communautés locales ?</v>
      </c>
      <c r="E129" s="57" t="str">
        <f>+Réponses!E127</f>
        <v>CB</v>
      </c>
      <c r="F129" s="66">
        <f>+'P4'!E31</f>
        <v>0</v>
      </c>
      <c r="G129" s="142">
        <f>+'P4'!F31</f>
        <v>0</v>
      </c>
      <c r="H129" s="18" t="str">
        <f>+'P4'!G31</f>
        <v>Sans objet</v>
      </c>
    </row>
    <row r="130" spans="1:8" ht="30" x14ac:dyDescent="0.35">
      <c r="A130" s="55">
        <f>Réponses!C128</f>
        <v>87</v>
      </c>
      <c r="B130" s="55">
        <v>4</v>
      </c>
      <c r="C130" s="44" t="str">
        <f>Réponses!D128</f>
        <v>4.6</v>
      </c>
      <c r="D130" s="56" t="str">
        <f>Réponses!F128</f>
        <v>Les litiges liés aux impacts négatifs des activités de gestion forestière ont-ils été traités en temps utile et résolus ou des mesures ont-elles été prises pour les résoudre ?</v>
      </c>
      <c r="E130" s="57" t="str">
        <f>+Réponses!E128</f>
        <v>CB</v>
      </c>
      <c r="F130" s="66">
        <f>+'P4'!E32</f>
        <v>0</v>
      </c>
      <c r="G130" s="142">
        <f>+'P4'!F32</f>
        <v>0</v>
      </c>
      <c r="H130" s="18" t="str">
        <f>+'P4'!G32</f>
        <v>Sans objet</v>
      </c>
    </row>
    <row r="131" spans="1:8" x14ac:dyDescent="0.35">
      <c r="A131" s="55">
        <f>Réponses!C129</f>
        <v>88</v>
      </c>
      <c r="B131" s="55">
        <v>4</v>
      </c>
      <c r="C131" s="44" t="str">
        <f>Réponses!D129</f>
        <v>4.6</v>
      </c>
      <c r="D131" s="56" t="str">
        <f>Réponses!F129</f>
        <v>Existe-t-il un registre des litiges dans lesquels j'ai été impliqué avec les communautés locales ?</v>
      </c>
      <c r="E131" s="57" t="str">
        <f>+Réponses!E129</f>
        <v>CB</v>
      </c>
      <c r="F131" s="66">
        <f>+'P4'!E33</f>
        <v>0</v>
      </c>
      <c r="G131" s="142">
        <f>+'P4'!F33</f>
        <v>0</v>
      </c>
      <c r="H131" s="18" t="str">
        <f>+'P4'!G33</f>
        <v>Sans objet</v>
      </c>
    </row>
    <row r="132" spans="1:8" ht="30" x14ac:dyDescent="0.35">
      <c r="A132" s="55">
        <f>Réponses!C130</f>
        <v>89</v>
      </c>
      <c r="B132" s="55">
        <v>4</v>
      </c>
      <c r="C132" s="44" t="str">
        <f>Réponses!D130</f>
        <v>4.6</v>
      </c>
      <c r="D132" s="56" t="str">
        <f>Réponses!F130</f>
        <v>Est-ce que j'offre une compensation équitable aux communautés locales dans le cadre de la résolution du litige, conformément aux normes juridiques ?</v>
      </c>
      <c r="E132" s="57" t="str">
        <f>+Réponses!E130</f>
        <v>CB</v>
      </c>
      <c r="F132" s="66">
        <f>+'P4'!E34</f>
        <v>0</v>
      </c>
      <c r="G132" s="142">
        <f>+'P4'!F34</f>
        <v>0</v>
      </c>
      <c r="H132" s="18" t="str">
        <f>+'P4'!G34</f>
        <v>Sans objet</v>
      </c>
    </row>
    <row r="133" spans="1:8" x14ac:dyDescent="0.35">
      <c r="A133" s="55"/>
      <c r="B133" s="55"/>
      <c r="C133" s="44"/>
      <c r="D133" s="56"/>
      <c r="E133" s="57"/>
      <c r="F133" s="57"/>
      <c r="G133" s="142">
        <f>+G132</f>
        <v>0</v>
      </c>
      <c r="H133" s="18"/>
    </row>
    <row r="134" spans="1:8" x14ac:dyDescent="0.35">
      <c r="A134" s="55">
        <f>Réponses!C132</f>
        <v>90</v>
      </c>
      <c r="B134" s="55">
        <v>4</v>
      </c>
      <c r="C134" s="44" t="str">
        <f>Réponses!D132</f>
        <v>4.6</v>
      </c>
      <c r="D134" s="56" t="str">
        <f>Réponses!F132</f>
        <v>Est-ce que j'arrête les activités forestières s'il y a un conflit avec les communautés locales en raison des impacts négatifs de la gestion ?</v>
      </c>
      <c r="E134" s="57" t="str">
        <f>+Réponses!E132</f>
        <v>CB</v>
      </c>
      <c r="F134" s="66">
        <f>+'P4'!E36</f>
        <v>0</v>
      </c>
      <c r="G134" s="142">
        <f>+'P4'!F36</f>
        <v>0</v>
      </c>
      <c r="H134" s="18" t="str">
        <f>+'P4'!G36</f>
        <v>Sans objet</v>
      </c>
    </row>
    <row r="135" spans="1:8" ht="30" x14ac:dyDescent="0.35">
      <c r="A135" s="55">
        <f>Réponses!C133</f>
        <v>91</v>
      </c>
      <c r="B135" s="55">
        <v>4</v>
      </c>
      <c r="C135" s="44" t="str">
        <f>Réponses!D133</f>
        <v>4.7</v>
      </c>
      <c r="D135" s="56" t="str">
        <f>Réponses!F133</f>
        <v>Avec la participation culturellement appropriée des communautés locales, ai-je identifié des sites d'une importance particulière pour elles et sur lesquels elles ont des droits ?</v>
      </c>
      <c r="E135" s="57" t="str">
        <f>+Réponses!E133</f>
        <v>CAC</v>
      </c>
      <c r="F135" s="66">
        <f>+'P4'!E37</f>
        <v>0</v>
      </c>
      <c r="G135" s="142">
        <f>+'P4'!F37</f>
        <v>0</v>
      </c>
      <c r="H135" s="18" t="str">
        <f>+'P4'!G37</f>
        <v>Sans objet</v>
      </c>
    </row>
    <row r="136" spans="1:8" x14ac:dyDescent="0.35">
      <c r="A136" s="55"/>
      <c r="B136" s="55"/>
      <c r="C136" s="44"/>
      <c r="D136" s="56"/>
      <c r="E136" s="57"/>
      <c r="F136" s="57"/>
      <c r="G136" s="142">
        <f>+G135</f>
        <v>0</v>
      </c>
      <c r="H136" s="18"/>
    </row>
    <row r="137" spans="1:8" ht="30" x14ac:dyDescent="0.35">
      <c r="A137" s="55">
        <f>Réponses!C135</f>
        <v>92</v>
      </c>
      <c r="B137" s="55">
        <v>4</v>
      </c>
      <c r="C137" s="44" t="str">
        <f>Réponses!D135</f>
        <v>4.7</v>
      </c>
      <c r="D137" s="56" t="str">
        <f>Réponses!F135</f>
        <v>Avec la participation des communautés locales, ai-je conçu et mis en œuvre des mesures de protection pour les sites précédemment identifiés ?</v>
      </c>
      <c r="E137" s="57" t="str">
        <f>+Réponses!E135</f>
        <v>CAC</v>
      </c>
      <c r="F137" s="66">
        <f>+'P4'!E39</f>
        <v>0</v>
      </c>
      <c r="G137" s="142">
        <f>+'P4'!F39</f>
        <v>0</v>
      </c>
      <c r="H137" s="18" t="str">
        <f>+'P4'!G39</f>
        <v>Sans objet</v>
      </c>
    </row>
    <row r="138" spans="1:8" ht="30" x14ac:dyDescent="0.35">
      <c r="A138" s="55">
        <f>Réponses!C136</f>
        <v>93</v>
      </c>
      <c r="B138" s="55">
        <v>4</v>
      </c>
      <c r="C138" s="44" t="str">
        <f>Réponses!D136</f>
        <v>4.7</v>
      </c>
      <c r="D138" s="56" t="str">
        <f>Réponses!F136</f>
        <v>Ai-je interrompu les activités de gestion forestière au cas où de nouveaux sites importants pour les communautés locales seraient découverts, jusqu'à ce que des mesures de protection soient convenues ?</v>
      </c>
      <c r="E138" s="57" t="str">
        <f>+Réponses!E136</f>
        <v>CAC</v>
      </c>
      <c r="F138" s="66">
        <f>+'P4'!E40</f>
        <v>0</v>
      </c>
      <c r="G138" s="142">
        <f>+'P4'!F40</f>
        <v>0</v>
      </c>
      <c r="H138" s="18" t="str">
        <f>+'P4'!G40</f>
        <v>Sans objet</v>
      </c>
    </row>
    <row r="139" spans="1:8" x14ac:dyDescent="0.35">
      <c r="A139" s="55">
        <f>Réponses!C137</f>
        <v>94</v>
      </c>
      <c r="B139" s="55">
        <v>4</v>
      </c>
      <c r="C139" s="44" t="str">
        <f>Réponses!D137</f>
        <v>4.8</v>
      </c>
      <c r="D139" s="56" t="str">
        <f>Réponses!F137</f>
        <v>Est-ce que j'utilise les connaissances traditionnelles ou la propriété intellectuelle des peuples traditionnels ?</v>
      </c>
      <c r="E139" s="57" t="str">
        <f>+Réponses!E137</f>
        <v>CAC</v>
      </c>
      <c r="F139" s="66">
        <f>+'P4'!E41</f>
        <v>0</v>
      </c>
      <c r="G139" s="142">
        <f>+'P4'!F41</f>
        <v>0</v>
      </c>
      <c r="H139" s="18" t="str">
        <f>+'P4'!G41</f>
        <v>Sans objet</v>
      </c>
    </row>
    <row r="140" spans="1:8" x14ac:dyDescent="0.35">
      <c r="A140" s="55"/>
      <c r="B140" s="55"/>
      <c r="C140" s="44"/>
      <c r="D140" s="56"/>
      <c r="E140" s="57"/>
      <c r="F140" s="57"/>
      <c r="G140" s="142">
        <f>+G139</f>
        <v>0</v>
      </c>
      <c r="H140" s="18"/>
    </row>
    <row r="141" spans="1:8" x14ac:dyDescent="0.35">
      <c r="A141" s="55"/>
      <c r="B141" s="55"/>
      <c r="C141" s="44"/>
      <c r="D141" s="56"/>
      <c r="E141" s="57"/>
      <c r="F141" s="57"/>
      <c r="G141" s="142">
        <f>+G140</f>
        <v>0</v>
      </c>
      <c r="H141" s="18"/>
    </row>
    <row r="142" spans="1:8" x14ac:dyDescent="0.35">
      <c r="A142" s="55">
        <f>Réponses!C140</f>
        <v>95</v>
      </c>
      <c r="B142" s="55">
        <v>4</v>
      </c>
      <c r="C142" s="44" t="str">
        <f>Réponses!D140</f>
        <v>4.8</v>
      </c>
      <c r="D142" s="56" t="str">
        <f>Réponses!F140</f>
        <v>Est-ce que j'indemnise les peuples traditionnels pour l'utilisation de leurs connaissances traditionnelles et de leur propriété intellectuelle ?</v>
      </c>
      <c r="E142" s="57" t="str">
        <f>+Réponses!E140</f>
        <v>CAC</v>
      </c>
      <c r="F142" s="66">
        <f>+'P4'!E44</f>
        <v>0</v>
      </c>
      <c r="G142" s="142">
        <f>+'P4'!F44</f>
        <v>0</v>
      </c>
      <c r="H142" s="18" t="str">
        <f>+'P4'!G44</f>
        <v>Sans objet</v>
      </c>
    </row>
    <row r="143" spans="1:8" x14ac:dyDescent="0.35">
      <c r="A143" s="55">
        <f>Réponses!C141</f>
        <v>96</v>
      </c>
      <c r="B143" s="55">
        <v>5</v>
      </c>
      <c r="C143" s="44" t="str">
        <f>Réponses!D141</f>
        <v>5.1</v>
      </c>
      <c r="D143" s="56" t="str">
        <f>Réponses!F141</f>
        <v>Ai-je identifié les différents produits ou services que je peux cultiver, récolter et/ou vendre dans mon unité de gestion ?</v>
      </c>
      <c r="E143" s="57" t="str">
        <f>+Réponses!E141</f>
        <v>CAC</v>
      </c>
      <c r="F143" s="66">
        <f>+'P5'!E13</f>
        <v>0</v>
      </c>
      <c r="G143" s="142">
        <f>+'P5'!F13</f>
        <v>0</v>
      </c>
      <c r="H143" s="18" t="str">
        <f>+'P5'!G13</f>
        <v>Sans objet</v>
      </c>
    </row>
    <row r="144" spans="1:8" x14ac:dyDescent="0.35">
      <c r="A144" s="55">
        <f>Réponses!C142</f>
        <v>97</v>
      </c>
      <c r="B144" s="55">
        <v>5</v>
      </c>
      <c r="C144" s="55" t="str">
        <f>Réponses!D142</f>
        <v>5.1</v>
      </c>
      <c r="D144" s="56" t="str">
        <f>Réponses!F142</f>
        <v>Est-ce que j'utilise les différents services et ressources identifiés dans mon unité de gestion, conformément à mes objectifs de gestion ?</v>
      </c>
      <c r="E144" s="57" t="str">
        <f>+Réponses!E142</f>
        <v>CAC</v>
      </c>
      <c r="F144" s="66">
        <f>+'P5'!E14</f>
        <v>0</v>
      </c>
      <c r="G144" s="142">
        <f>+'P5'!F14</f>
        <v>0</v>
      </c>
      <c r="H144" s="18" t="str">
        <f>+'P5'!G14</f>
        <v>Sans objet</v>
      </c>
    </row>
    <row r="145" spans="1:8" ht="30" x14ac:dyDescent="0.35">
      <c r="A145" s="55">
        <f>Réponses!C143</f>
        <v>98</v>
      </c>
      <c r="B145" s="55">
        <v>5</v>
      </c>
      <c r="C145" s="55" t="str">
        <f>Réponses!D143</f>
        <v>5.1</v>
      </c>
      <c r="D145" s="56" t="str">
        <f>Réponses!F143</f>
        <v>Ai-je rendu l'utilisation des ressources et des services présents dans l'unité de gestion accessible à d'autres personnes, conformément aux objectifs de gestion ?</v>
      </c>
      <c r="E145" s="57" t="str">
        <f>+Réponses!E143</f>
        <v>CAC</v>
      </c>
      <c r="F145" s="66">
        <f>+'P5'!E15</f>
        <v>0</v>
      </c>
      <c r="G145" s="142">
        <f>+'P5'!F15</f>
        <v>0</v>
      </c>
      <c r="H145" s="18" t="str">
        <f>+'P5'!G15</f>
        <v>Sans objet</v>
      </c>
    </row>
    <row r="146" spans="1:8" ht="30" x14ac:dyDescent="0.35">
      <c r="A146" s="55">
        <f>Réponses!C144</f>
        <v>99</v>
      </c>
      <c r="B146" s="55">
        <v>5</v>
      </c>
      <c r="C146" s="44" t="str">
        <f>Réponses!D144</f>
        <v>5.1</v>
      </c>
      <c r="D146" s="56" t="str">
        <f>Réponses!F144</f>
        <v>Est-ce que je comprends/utilise la procédure FSC pour les services écosystémiques ? Est-ce que je fais des déclarations promotionnelles sur les "services écosystémiques" ?</v>
      </c>
      <c r="E146" s="57" t="str">
        <f>+Réponses!E144</f>
        <v>CAC</v>
      </c>
      <c r="F146" s="66">
        <f>+'P5'!E16</f>
        <v>0</v>
      </c>
      <c r="G146" s="142">
        <f>+'P5'!F16</f>
        <v>0</v>
      </c>
      <c r="H146" s="18" t="str">
        <f>+'P5'!G16</f>
        <v>Sans objet</v>
      </c>
    </row>
    <row r="147" spans="1:8" x14ac:dyDescent="0.35">
      <c r="A147" s="55">
        <f>Réponses!C145</f>
        <v>100</v>
      </c>
      <c r="B147" s="55">
        <v>5</v>
      </c>
      <c r="C147" s="44" t="str">
        <f>Réponses!D145</f>
        <v>5.2</v>
      </c>
      <c r="D147" s="56" t="str">
        <f>Réponses!F145</f>
        <v>Est-ce que je récolte du bois dans mon unité de gestion ?</v>
      </c>
      <c r="E147" s="57" t="str">
        <f>+Réponses!E145</f>
        <v>CB</v>
      </c>
      <c r="F147" s="66">
        <f>+'P5'!E17</f>
        <v>0</v>
      </c>
      <c r="G147" s="142">
        <f>+'P5'!F17</f>
        <v>0</v>
      </c>
      <c r="H147" s="18" t="str">
        <f>+'P5'!G17</f>
        <v>Sans objet</v>
      </c>
    </row>
    <row r="148" spans="1:8" x14ac:dyDescent="0.35">
      <c r="A148" s="55">
        <f>Réponses!C146</f>
        <v>101</v>
      </c>
      <c r="B148" s="55">
        <v>5</v>
      </c>
      <c r="C148" s="44" t="str">
        <f>Réponses!D146</f>
        <v>5.2</v>
      </c>
      <c r="D148" s="56" t="str">
        <f>Réponses!F146</f>
        <v>Ai-je déterminé les taux de récolte ou la coupe annuelle autorisée de bois ?</v>
      </c>
      <c r="E148" s="57" t="str">
        <f>+Réponses!E146</f>
        <v>CB</v>
      </c>
      <c r="F148" s="66">
        <f>+'P5'!E18</f>
        <v>0</v>
      </c>
      <c r="G148" s="142">
        <f>+'P5'!F18</f>
        <v>0</v>
      </c>
      <c r="H148" s="18" t="str">
        <f>+'P5'!G18</f>
        <v>Sans objet</v>
      </c>
    </row>
    <row r="149" spans="1:8" x14ac:dyDescent="0.35">
      <c r="A149" s="55">
        <f>Réponses!C147</f>
        <v>102</v>
      </c>
      <c r="B149" s="55">
        <v>5</v>
      </c>
      <c r="C149" s="44" t="str">
        <f>Réponses!D147</f>
        <v>5.2</v>
      </c>
      <c r="D149" s="56" t="str">
        <f>Réponses!F147</f>
        <v>Est-ce que je récolte du bois à un niveau égal ou inférieur au niveau de récolte durable ?</v>
      </c>
      <c r="E149" s="57" t="str">
        <f>+Réponses!E147</f>
        <v>CB</v>
      </c>
      <c r="F149" s="66">
        <f>+'P5'!E19</f>
        <v>0</v>
      </c>
      <c r="G149" s="142">
        <f>+'P5'!F19</f>
        <v>0</v>
      </c>
      <c r="H149" s="18" t="str">
        <f>+'P5'!G19</f>
        <v>Sans objet</v>
      </c>
    </row>
    <row r="150" spans="1:8" x14ac:dyDescent="0.35">
      <c r="A150" s="55">
        <f>Réponses!C148</f>
        <v>103</v>
      </c>
      <c r="B150" s="55">
        <v>5</v>
      </c>
      <c r="C150" s="44" t="str">
        <f>Réponses!D148</f>
        <v>5.2</v>
      </c>
      <c r="D150" s="56" t="str">
        <f>Réponses!F148</f>
        <v>Est-ce que je tiens un registre du volume de bois que je récolte ?</v>
      </c>
      <c r="E150" s="57" t="str">
        <f>+Réponses!E148</f>
        <v>CB</v>
      </c>
      <c r="F150" s="66">
        <f>+'P5'!E20</f>
        <v>0</v>
      </c>
      <c r="G150" s="142">
        <f>+'P5'!F20</f>
        <v>0</v>
      </c>
      <c r="H150" s="18" t="str">
        <f>+'P5'!G20</f>
        <v>Sans objet</v>
      </c>
    </row>
    <row r="151" spans="1:8" x14ac:dyDescent="0.35">
      <c r="A151" s="55">
        <f>Réponses!C149</f>
        <v>104</v>
      </c>
      <c r="B151" s="55">
        <v>5</v>
      </c>
      <c r="C151" s="44" t="str">
        <f>Réponses!D149</f>
        <v>5.2</v>
      </c>
      <c r="D151" s="56" t="str">
        <f>Réponses!F149</f>
        <v>Est-ce que je récolte des produits forestiers non ligneux (par exemple du latex, des noix, du miel, etc.) dans mon unité de gestion ?</v>
      </c>
      <c r="E151" s="57" t="str">
        <f>+Réponses!E149</f>
        <v>CB</v>
      </c>
      <c r="F151" s="66">
        <f>+'P5'!E21</f>
        <v>0</v>
      </c>
      <c r="G151" s="142">
        <f>+'P5'!F21</f>
        <v>0</v>
      </c>
      <c r="H151" s="18" t="str">
        <f>+'P5'!G21</f>
        <v>Sans objet</v>
      </c>
    </row>
    <row r="152" spans="1:8" x14ac:dyDescent="0.35">
      <c r="A152" s="55">
        <f>Réponses!C150</f>
        <v>105</v>
      </c>
      <c r="B152" s="55">
        <v>5</v>
      </c>
      <c r="C152" s="44" t="str">
        <f>Réponses!D150</f>
        <v>5.2</v>
      </c>
      <c r="D152" s="56" t="str">
        <f>Réponses!F150</f>
        <v>Ai-je déterminé un taux de récolte durable pour les produits forestiers non ligneux que je récolte ?</v>
      </c>
      <c r="E152" s="57" t="str">
        <f>+Réponses!E150</f>
        <v>CB</v>
      </c>
      <c r="F152" s="66">
        <f>+'P5'!E22</f>
        <v>0</v>
      </c>
      <c r="G152" s="142">
        <f>+'P5'!F22</f>
        <v>0</v>
      </c>
      <c r="H152" s="18" t="str">
        <f>+'P5'!G22</f>
        <v>Sans objet</v>
      </c>
    </row>
    <row r="153" spans="1:8" x14ac:dyDescent="0.35">
      <c r="A153" s="55">
        <f>Réponses!C151</f>
        <v>106</v>
      </c>
      <c r="B153" s="55">
        <v>5</v>
      </c>
      <c r="C153" s="44" t="str">
        <f>Réponses!D151</f>
        <v>5.2</v>
      </c>
      <c r="D153" s="56" t="str">
        <f>Réponses!F151</f>
        <v>Est-ce que je récolte des produits forestiers non ligneux à un niveau égal ou inférieur à ce taux durable ?</v>
      </c>
      <c r="E153" s="57" t="str">
        <f>+Réponses!E151</f>
        <v>CB</v>
      </c>
      <c r="F153" s="66">
        <f>+'P5'!E23</f>
        <v>0</v>
      </c>
      <c r="G153" s="142">
        <f>+'P5'!F23</f>
        <v>0</v>
      </c>
      <c r="H153" s="18" t="str">
        <f>+'P5'!G23</f>
        <v>Sans objet</v>
      </c>
    </row>
    <row r="154" spans="1:8" x14ac:dyDescent="0.35">
      <c r="A154" s="55">
        <f>Réponses!C152</f>
        <v>107</v>
      </c>
      <c r="B154" s="55">
        <v>5</v>
      </c>
      <c r="C154" s="44" t="str">
        <f>Réponses!D152</f>
        <v>5.2</v>
      </c>
      <c r="D154" s="56" t="str">
        <f>Réponses!F152</f>
        <v>Est-ce que je tiens un registre du volume de produits forestiers non ligneux que je récolte ?</v>
      </c>
      <c r="E154" s="57" t="str">
        <f>+Réponses!E152</f>
        <v>CB</v>
      </c>
      <c r="F154" s="66">
        <f>+'P5'!E24</f>
        <v>0</v>
      </c>
      <c r="G154" s="142">
        <f>+'P5'!F24</f>
        <v>0</v>
      </c>
      <c r="H154" s="18" t="str">
        <f>+'P5'!G24</f>
        <v>Sans objet</v>
      </c>
    </row>
    <row r="155" spans="1:8" ht="30" x14ac:dyDescent="0.35">
      <c r="A155" s="55">
        <f>Réponses!C153</f>
        <v>108</v>
      </c>
      <c r="B155" s="55">
        <v>5</v>
      </c>
      <c r="C155" s="44" t="str">
        <f>Réponses!D153</f>
        <v>5.3</v>
      </c>
      <c r="D155" s="56" t="str">
        <f>Réponses!F153</f>
        <v>Est-ce que je tiens un registre des coûts liés à toutes les activités, y compris ceux qui contribuent à la prévention et à l'atténuation ou à la compensation des impacts négatifs de mes activités ?</v>
      </c>
      <c r="E155" s="57" t="str">
        <f>+Réponses!E153</f>
        <v>CAC</v>
      </c>
      <c r="F155" s="66">
        <f>+'P5'!E25</f>
        <v>0</v>
      </c>
      <c r="G155" s="142">
        <f>+'P5'!F25</f>
        <v>0</v>
      </c>
      <c r="H155" s="18" t="str">
        <f>+'P5'!G25</f>
        <v>Sans objet</v>
      </c>
    </row>
    <row r="156" spans="1:8" x14ac:dyDescent="0.35">
      <c r="A156" s="55">
        <f>Réponses!C154</f>
        <v>109</v>
      </c>
      <c r="B156" s="55">
        <v>5</v>
      </c>
      <c r="C156" s="44" t="str">
        <f>Réponses!D154</f>
        <v>5.3</v>
      </c>
      <c r="D156" s="56" t="str">
        <f>Réponses!F154</f>
        <v>Est-ce que j'identifie les impacts positifs de mes activités de gestion forestière ?</v>
      </c>
      <c r="E156" s="57" t="str">
        <f>+Réponses!E154</f>
        <v>CAC</v>
      </c>
      <c r="F156" s="66">
        <f>+'P5'!E26</f>
        <v>0</v>
      </c>
      <c r="G156" s="142">
        <f>+'P5'!F26</f>
        <v>0</v>
      </c>
      <c r="H156" s="18" t="str">
        <f>+'P5'!G26</f>
        <v>Sans objet</v>
      </c>
    </row>
    <row r="157" spans="1:8" x14ac:dyDescent="0.35">
      <c r="A157" s="55"/>
      <c r="B157" s="55"/>
      <c r="C157" s="44"/>
      <c r="D157" s="56"/>
      <c r="E157" s="57"/>
      <c r="F157" s="57"/>
      <c r="G157" s="142">
        <f>+G156</f>
        <v>0</v>
      </c>
      <c r="H157" s="18"/>
    </row>
    <row r="158" spans="1:8" x14ac:dyDescent="0.35">
      <c r="A158" s="55">
        <f>Réponses!C156</f>
        <v>110</v>
      </c>
      <c r="B158" s="55">
        <v>5</v>
      </c>
      <c r="C158" s="44" t="str">
        <f>Réponses!D156</f>
        <v>5.4</v>
      </c>
      <c r="D158" s="56" t="str">
        <f>Réponses!F156</f>
        <v xml:space="preserve">Est-ce que j'utilise des biens, des services ou des installations provenant de tiers ou d'entreprises ? Sont-ils issus du voisinage ? </v>
      </c>
      <c r="E158" s="57" t="str">
        <f>+Réponses!E156</f>
        <v>CAC</v>
      </c>
      <c r="F158" s="66">
        <f>+'P5'!E28</f>
        <v>0</v>
      </c>
      <c r="G158" s="142">
        <f>+'P5'!F28</f>
        <v>0</v>
      </c>
      <c r="H158" s="18" t="str">
        <f>+'P5'!G28</f>
        <v>Sans objet</v>
      </c>
    </row>
    <row r="159" spans="1:8" ht="30" x14ac:dyDescent="0.35">
      <c r="A159" s="55">
        <f>Réponses!C157</f>
        <v>111</v>
      </c>
      <c r="B159" s="55">
        <v>5</v>
      </c>
      <c r="C159" s="55" t="str">
        <f>Réponses!D157</f>
        <v>5.5</v>
      </c>
      <c r="D159" s="56" t="str">
        <f>Réponses!F157</f>
        <v>Est-ce que je connais les coûts de mes activités de gestion forestière et les prix des produits que je vends ? Suis-je capable de calculer le rapport coûts/bénéfices ?</v>
      </c>
      <c r="E159" s="57" t="str">
        <f>+Réponses!E157</f>
        <v>CAC</v>
      </c>
      <c r="F159" s="66">
        <f>+'P5'!E29</f>
        <v>0</v>
      </c>
      <c r="G159" s="142">
        <f>+'P5'!F29</f>
        <v>0</v>
      </c>
      <c r="H159" s="18" t="str">
        <f>+'P5'!G29</f>
        <v>Sans objet</v>
      </c>
    </row>
    <row r="160" spans="1:8" x14ac:dyDescent="0.35">
      <c r="A160" s="55">
        <f>Réponses!C158</f>
        <v>112</v>
      </c>
      <c r="B160" s="55">
        <v>5</v>
      </c>
      <c r="C160" s="44" t="str">
        <f>Réponses!D158</f>
        <v>5.5</v>
      </c>
      <c r="D160" s="56" t="str">
        <f>Réponses!F158</f>
        <v>Est-ce que je dispose et mets en œuvre les ressources allouées pour me conformer au plan de gestion et à la norme de certification FSC ?</v>
      </c>
      <c r="E160" s="57" t="str">
        <f>+Réponses!E158</f>
        <v>CAC</v>
      </c>
      <c r="F160" s="66">
        <f>+'P5'!E30</f>
        <v>0</v>
      </c>
      <c r="G160" s="142">
        <f>+'P5'!F30</f>
        <v>0</v>
      </c>
      <c r="H160" s="18" t="str">
        <f>+'P5'!G30</f>
        <v>Sans objet</v>
      </c>
    </row>
    <row r="161" spans="1:8" ht="30" x14ac:dyDescent="0.35">
      <c r="A161" s="55">
        <f>Réponses!C159</f>
        <v>113</v>
      </c>
      <c r="B161" s="55">
        <v>6</v>
      </c>
      <c r="C161" s="44" t="str">
        <f>Réponses!D159</f>
        <v>6.1</v>
      </c>
      <c r="D161" s="56" t="str">
        <f>Réponses!F159</f>
        <v>Est-ce que je dispose d'une évaluation qui identifie les valeurs environnementales au sein de mon unité de gestion ou en dehors de mon unité de gestion lorsqu'elles sont susceptibles d'être affectées par mes activités ?</v>
      </c>
      <c r="E161" s="57" t="str">
        <f>+Réponses!E159</f>
        <v>CB</v>
      </c>
      <c r="F161" s="66">
        <f>+'P6'!E13</f>
        <v>0</v>
      </c>
      <c r="G161" s="142">
        <f>+'P6'!F13</f>
        <v>0</v>
      </c>
      <c r="H161" s="18" t="str">
        <f>+'P6'!G13</f>
        <v>Sans objet</v>
      </c>
    </row>
    <row r="162" spans="1:8" x14ac:dyDescent="0.35">
      <c r="A162" s="55"/>
      <c r="B162" s="55"/>
      <c r="C162" s="44"/>
      <c r="D162" s="56"/>
      <c r="E162" s="57"/>
      <c r="F162" s="57"/>
      <c r="G162" s="142">
        <f>+G161</f>
        <v>0</v>
      </c>
      <c r="H162" s="18"/>
    </row>
    <row r="163" spans="1:8" x14ac:dyDescent="0.35">
      <c r="A163" s="55"/>
      <c r="B163" s="55"/>
      <c r="C163" s="44"/>
      <c r="D163" s="56"/>
      <c r="E163" s="57"/>
      <c r="F163" s="57"/>
      <c r="G163" s="142">
        <f>+G162</f>
        <v>0</v>
      </c>
      <c r="H163" s="18"/>
    </row>
    <row r="164" spans="1:8" x14ac:dyDescent="0.35">
      <c r="A164" s="55">
        <f>Réponses!C162</f>
        <v>114</v>
      </c>
      <c r="B164" s="55">
        <v>6</v>
      </c>
      <c r="C164" s="44" t="str">
        <f>Réponses!D162</f>
        <v>6.2</v>
      </c>
      <c r="D164" s="56" t="str">
        <f>Réponses!F162</f>
        <v>Avant de mener des activités de gestion, suis-je conscient des impacts potentiels sur les valeurs environnementales identifiées ?</v>
      </c>
      <c r="E164" s="57" t="str">
        <f>+Réponses!E162</f>
        <v>CB</v>
      </c>
      <c r="F164" s="66" t="str">
        <f>+'P6'!E16</f>
        <v>CFR</v>
      </c>
      <c r="G164" s="142">
        <f>+'P6'!F16</f>
        <v>0</v>
      </c>
      <c r="H164" s="18" t="str">
        <f>+'P6'!G16</f>
        <v>Sans objet</v>
      </c>
    </row>
    <row r="165" spans="1:8" x14ac:dyDescent="0.35">
      <c r="A165" s="55"/>
      <c r="B165" s="55"/>
      <c r="C165" s="44"/>
      <c r="D165" s="56"/>
      <c r="E165" s="57"/>
      <c r="F165" s="57"/>
      <c r="G165" s="142">
        <f>+G164</f>
        <v>0</v>
      </c>
      <c r="H165" s="18"/>
    </row>
    <row r="166" spans="1:8" ht="30" x14ac:dyDescent="0.35">
      <c r="A166" s="55">
        <f>Réponses!C164</f>
        <v>115</v>
      </c>
      <c r="B166" s="55">
        <v>6</v>
      </c>
      <c r="C166" s="44" t="str">
        <f>Réponses!D164</f>
        <v>6.3</v>
      </c>
      <c r="D166" s="56" t="str">
        <f>Réponses!F164</f>
        <v>Est-ce que j'exerce mes activités de manière à prévenir et à protéger les valeurs environnementales contre d'éventuelles incidences négatives ?</v>
      </c>
      <c r="E166" s="57" t="str">
        <f>+Réponses!E164</f>
        <v>CB</v>
      </c>
      <c r="F166" s="66" t="str">
        <f>+'P6'!E18</f>
        <v>CFR</v>
      </c>
      <c r="G166" s="142">
        <f>+'P6'!F18</f>
        <v>0</v>
      </c>
      <c r="H166" s="18" t="str">
        <f>+'P6'!G18</f>
        <v>Sans objet</v>
      </c>
    </row>
    <row r="167" spans="1:8" x14ac:dyDescent="0.35">
      <c r="A167" s="55"/>
      <c r="B167" s="55"/>
      <c r="C167" s="44"/>
      <c r="D167" s="56"/>
      <c r="E167" s="57"/>
      <c r="F167" s="57"/>
      <c r="G167" s="142">
        <f>+G166</f>
        <v>0</v>
      </c>
      <c r="H167" s="18"/>
    </row>
    <row r="168" spans="1:8" x14ac:dyDescent="0.35">
      <c r="A168" s="55">
        <f>Réponses!C166</f>
        <v>116</v>
      </c>
      <c r="B168" s="55">
        <v>6</v>
      </c>
      <c r="C168" s="44" t="str">
        <f>Réponses!D166</f>
        <v>6.3</v>
      </c>
      <c r="D168" s="56" t="str">
        <f>Réponses!F166</f>
        <v>Si j'ai causé un impact, dois-je modifier mes pratiques et réparer ou atténuer les dommages causés ?</v>
      </c>
      <c r="E168" s="57" t="str">
        <f>+Réponses!E166</f>
        <v>CB</v>
      </c>
      <c r="F168" s="66" t="str">
        <f>+'P6'!E20</f>
        <v>CFR</v>
      </c>
      <c r="G168" s="142">
        <f>+'P6'!F20</f>
        <v>0</v>
      </c>
      <c r="H168" s="18" t="str">
        <f>+'P6'!G20</f>
        <v>Sans objet</v>
      </c>
    </row>
    <row r="169" spans="1:8" ht="30" x14ac:dyDescent="0.35">
      <c r="A169" s="55">
        <f>Réponses!C167</f>
        <v>117</v>
      </c>
      <c r="B169" s="55">
        <v>6</v>
      </c>
      <c r="C169" s="44" t="str">
        <f>Réponses!D167</f>
        <v>6.4</v>
      </c>
      <c r="D169" s="56" t="str">
        <f>Réponses!F167</f>
        <v>Dans l'évaluation des valeurs environnementales, est-ce que j'identifie des espèces rares, menacées ou inscrites sur la liste CITES, ainsi que leurs habitats ?</v>
      </c>
      <c r="E169" s="57" t="str">
        <f>+Réponses!E167</f>
        <v>CB</v>
      </c>
      <c r="F169" s="66">
        <f>+'P6'!E21</f>
        <v>0</v>
      </c>
      <c r="G169" s="142">
        <f>+'P6'!F21</f>
        <v>0</v>
      </c>
      <c r="H169" s="18" t="str">
        <f>+'P6'!G21</f>
        <v>Sans objet</v>
      </c>
    </row>
    <row r="170" spans="1:8" ht="30" x14ac:dyDescent="0.35">
      <c r="A170" s="55">
        <f>Réponses!C168</f>
        <v>118</v>
      </c>
      <c r="B170" s="55">
        <v>6</v>
      </c>
      <c r="C170" s="44" t="str">
        <f>Réponses!D168</f>
        <v>6.4</v>
      </c>
      <c r="D170" s="56" t="str">
        <f>Réponses!F168</f>
        <v>Si des espèces rares et menacées, des espèces inscrites à la CITES et leurs habitats sont identifiés, ai-je mis en place des mesures pour protéger ces espèces et leurs habitats ?</v>
      </c>
      <c r="E170" s="57" t="str">
        <f>+Réponses!E168</f>
        <v>CB</v>
      </c>
      <c r="F170" s="66">
        <f>+'P6'!E22</f>
        <v>0</v>
      </c>
      <c r="G170" s="142">
        <f>+'P6'!F22</f>
        <v>0</v>
      </c>
      <c r="H170" s="18" t="str">
        <f>+'P6'!G22</f>
        <v>Sans objet</v>
      </c>
    </row>
    <row r="171" spans="1:8" x14ac:dyDescent="0.35">
      <c r="A171" s="55"/>
      <c r="B171" s="55"/>
      <c r="C171" s="44"/>
      <c r="D171" s="56"/>
      <c r="E171" s="57"/>
      <c r="F171" s="57"/>
      <c r="G171" s="142">
        <f>+G170</f>
        <v>0</v>
      </c>
      <c r="H171" s="18"/>
    </row>
    <row r="172" spans="1:8" x14ac:dyDescent="0.35">
      <c r="A172" s="55"/>
      <c r="B172" s="55"/>
      <c r="C172" s="44"/>
      <c r="D172" s="56"/>
      <c r="E172" s="57"/>
      <c r="F172" s="57"/>
      <c r="G172" s="142">
        <f>+G171</f>
        <v>0</v>
      </c>
      <c r="H172" s="18"/>
    </row>
    <row r="173" spans="1:8" ht="30" x14ac:dyDescent="0.35">
      <c r="A173" s="55">
        <f>Réponses!C171</f>
        <v>119</v>
      </c>
      <c r="B173" s="55">
        <v>6</v>
      </c>
      <c r="C173" s="44" t="str">
        <f>Réponses!D171</f>
        <v>6.4</v>
      </c>
      <c r="D173" s="56" t="str">
        <f>Réponses!F171</f>
        <v>Si des espèces rares et menacées, des espèces inscrites à la CITES et leurs habitats sont identifiés, ai-je mis en place des mesures pour empêcher la chasse, la pêche, le piégeage ou la récolte de ces espèces ?</v>
      </c>
      <c r="E173" s="57" t="str">
        <f>+Réponses!E171</f>
        <v>CB</v>
      </c>
      <c r="F173" s="66">
        <f>+'P6'!E25</f>
        <v>0</v>
      </c>
      <c r="G173" s="142">
        <f>+'P6'!F25</f>
        <v>0</v>
      </c>
      <c r="H173" s="18" t="str">
        <f>+'P6'!G25</f>
        <v>Sans objet</v>
      </c>
    </row>
    <row r="174" spans="1:8" x14ac:dyDescent="0.35">
      <c r="A174" s="55">
        <f>Réponses!C172</f>
        <v>120</v>
      </c>
      <c r="B174" s="55">
        <v>6</v>
      </c>
      <c r="C174" s="44" t="str">
        <f>Réponses!D172</f>
        <v>6.5</v>
      </c>
      <c r="D174" s="56" t="str">
        <f>Réponses!F172</f>
        <v>Ai-je identifié des écosystèmes indigènes dans mon unité de gestion ?</v>
      </c>
      <c r="E174" s="57" t="str">
        <f>+Réponses!E172</f>
        <v>CB</v>
      </c>
      <c r="F174" s="66" t="str">
        <f>+'P6'!E26</f>
        <v>CFR</v>
      </c>
      <c r="G174" s="142">
        <f>+'P6'!F26</f>
        <v>0</v>
      </c>
      <c r="H174" s="18" t="str">
        <f>+'P6'!G26</f>
        <v>Sans objet</v>
      </c>
    </row>
    <row r="175" spans="1:8" x14ac:dyDescent="0.35">
      <c r="A175" s="55"/>
      <c r="B175" s="55"/>
      <c r="C175" s="44"/>
      <c r="D175" s="56"/>
      <c r="E175" s="57"/>
      <c r="F175" s="57"/>
      <c r="G175" s="142">
        <f>+G174</f>
        <v>0</v>
      </c>
      <c r="H175" s="18"/>
    </row>
    <row r="176" spans="1:8" x14ac:dyDescent="0.35">
      <c r="A176" s="55">
        <f>Réponses!C174</f>
        <v>121</v>
      </c>
      <c r="B176" s="55">
        <v>6</v>
      </c>
      <c r="C176" s="44" t="str">
        <f>Réponses!D174</f>
        <v>6.5</v>
      </c>
      <c r="D176" s="56" t="str">
        <f>Réponses!F174</f>
        <v>Est-ce que je protège les écosystèmes indigènes dans mon unité de gestion ?</v>
      </c>
      <c r="E176" s="57" t="str">
        <f>+Réponses!E174</f>
        <v>CB</v>
      </c>
      <c r="F176" s="66" t="str">
        <f>+'P6'!E28</f>
        <v>CFR</v>
      </c>
      <c r="G176" s="142">
        <f>+'P6'!F28</f>
        <v>0</v>
      </c>
      <c r="H176" s="18" t="str">
        <f>+'P6'!G28</f>
        <v>Sans objet</v>
      </c>
    </row>
    <row r="177" spans="1:8" x14ac:dyDescent="0.35">
      <c r="A177" s="55"/>
      <c r="B177" s="55"/>
      <c r="C177" s="44"/>
      <c r="D177" s="56"/>
      <c r="E177" s="57"/>
      <c r="F177" s="57"/>
      <c r="G177" s="142">
        <f>+G176</f>
        <v>0</v>
      </c>
      <c r="H177" s="18"/>
    </row>
    <row r="178" spans="1:8" x14ac:dyDescent="0.35">
      <c r="A178" s="55">
        <f>Réponses!C176</f>
        <v>122</v>
      </c>
      <c r="B178" s="55">
        <v>6</v>
      </c>
      <c r="C178" s="44" t="str">
        <f>Réponses!D176</f>
        <v>6.5</v>
      </c>
      <c r="D178" s="56" t="str">
        <f>Réponses!F176</f>
        <v>Est-ce que je contribue à la restauration et à la régénération des écosystèmes dans des conditions naturelles ?</v>
      </c>
      <c r="E178" s="57" t="str">
        <f>+Réponses!E176</f>
        <v>CB</v>
      </c>
      <c r="F178" s="66" t="str">
        <f>+'P6'!E30</f>
        <v>CFR</v>
      </c>
      <c r="G178" s="142">
        <f>+'P6'!F30</f>
        <v>0</v>
      </c>
      <c r="H178" s="18" t="str">
        <f>+'P6'!G30</f>
        <v>Sans objet</v>
      </c>
    </row>
    <row r="179" spans="1:8" x14ac:dyDescent="0.35">
      <c r="A179" s="55"/>
      <c r="B179" s="55"/>
      <c r="C179" s="44"/>
      <c r="D179" s="56"/>
      <c r="E179" s="57"/>
      <c r="F179" s="57"/>
      <c r="G179" s="142">
        <f>+G178</f>
        <v>0</v>
      </c>
      <c r="H179" s="18"/>
    </row>
    <row r="180" spans="1:8" ht="30" x14ac:dyDescent="0.35">
      <c r="A180" s="55">
        <f>Réponses!C178</f>
        <v>123</v>
      </c>
      <c r="B180" s="55">
        <v>6</v>
      </c>
      <c r="C180" s="44" t="str">
        <f>Réponses!D178</f>
        <v>6.5</v>
      </c>
      <c r="D180" s="56" t="str">
        <f>Réponses!F178</f>
        <v>Les zones d'écosystèmes indigènes, associées à d'autres éléments de conservation, couvrent-elles une superficie égale ou supérieure à 10 % de mon unité de gestion ?</v>
      </c>
      <c r="E180" s="57" t="str">
        <f>+Réponses!E178</f>
        <v>CB</v>
      </c>
      <c r="F180" s="66" t="str">
        <f>+'P6'!E32</f>
        <v>CFR</v>
      </c>
      <c r="G180" s="142">
        <f>+'P6'!F32</f>
        <v>0</v>
      </c>
      <c r="H180" s="18" t="str">
        <f>+'P6'!G32</f>
        <v>Sans objet</v>
      </c>
    </row>
    <row r="181" spans="1:8" x14ac:dyDescent="0.35">
      <c r="A181" s="55">
        <f>Réponses!C179</f>
        <v>124</v>
      </c>
      <c r="B181" s="55">
        <v>6</v>
      </c>
      <c r="C181" s="44" t="str">
        <f>Réponses!D179</f>
        <v>6.6</v>
      </c>
      <c r="D181" s="56" t="str">
        <f>Réponses!F179</f>
        <v>Est-ce que je protège les espèces vivant dans les zones d'écosystèmes indigènes et leurs habitats dans l'unité de gestion ?</v>
      </c>
      <c r="E181" s="57" t="str">
        <f>+Réponses!E179</f>
        <v>CAC</v>
      </c>
      <c r="F181" s="66">
        <f>+'P6'!E33</f>
        <v>0</v>
      </c>
      <c r="G181" s="142">
        <f>+'P6'!F33</f>
        <v>0</v>
      </c>
      <c r="H181" s="18" t="str">
        <f>+'P6'!G33</f>
        <v>Sans objet</v>
      </c>
    </row>
    <row r="182" spans="1:8" x14ac:dyDescent="0.35">
      <c r="A182" s="55"/>
      <c r="B182" s="55"/>
      <c r="C182" s="44"/>
      <c r="D182" s="56"/>
      <c r="E182" s="57"/>
      <c r="F182" s="57"/>
      <c r="G182" s="142">
        <f>+G181</f>
        <v>0</v>
      </c>
      <c r="H182" s="18"/>
    </row>
    <row r="183" spans="1:8" x14ac:dyDescent="0.35">
      <c r="A183" s="55">
        <f>Réponses!C181</f>
        <v>125</v>
      </c>
      <c r="B183" s="55">
        <v>6</v>
      </c>
      <c r="C183" s="55" t="str">
        <f>Réponses!D181</f>
        <v>6.7</v>
      </c>
      <c r="D183" s="56" t="str">
        <f>Réponses!F181</f>
        <v>Est-ce que je connais les cours d'eau (ruisseaux, rivières) et les plans d'eau (lagunes, lacs naturels) qui existent dans l'unité de gestion ?</v>
      </c>
      <c r="E183" s="57" t="str">
        <f>+Réponses!E181</f>
        <v>CB</v>
      </c>
      <c r="F183" s="66">
        <f>+'P6'!E35</f>
        <v>0</v>
      </c>
      <c r="G183" s="142">
        <f>+'P6'!F35</f>
        <v>0</v>
      </c>
      <c r="H183" s="18" t="str">
        <f>+'P6'!G35</f>
        <v>Sans objet</v>
      </c>
    </row>
    <row r="184" spans="1:8" x14ac:dyDescent="0.35">
      <c r="A184" s="55">
        <f>Réponses!C182</f>
        <v>126</v>
      </c>
      <c r="B184" s="55">
        <v>6</v>
      </c>
      <c r="C184" s="44" t="str">
        <f>Réponses!D182</f>
        <v>6.7</v>
      </c>
      <c r="D184" s="56" t="str">
        <f>Réponses!F182</f>
        <v>Est-ce que je protège la qualité et la quantité d'eau dans les cours d'eau et les plans d'eau, ainsi que la végétation qui les borde ?</v>
      </c>
      <c r="E184" s="57" t="str">
        <f>+Réponses!E182</f>
        <v>CB</v>
      </c>
      <c r="F184" s="66">
        <f>+'P6'!E37</f>
        <v>0</v>
      </c>
      <c r="G184" s="142">
        <f>+'P6'!F36</f>
        <v>0</v>
      </c>
      <c r="H184" s="18" t="str">
        <f>+'P6'!G36</f>
        <v>Sans objet</v>
      </c>
    </row>
    <row r="185" spans="1:8" x14ac:dyDescent="0.35">
      <c r="A185" s="55"/>
      <c r="B185" s="55"/>
      <c r="C185" s="44"/>
      <c r="D185" s="56"/>
      <c r="E185" s="57"/>
      <c r="F185" s="57"/>
      <c r="G185" s="142">
        <f>+G184</f>
        <v>0</v>
      </c>
      <c r="H185" s="18"/>
    </row>
    <row r="186" spans="1:8" x14ac:dyDescent="0.35">
      <c r="A186" s="55">
        <f>Réponses!C184</f>
        <v>127</v>
      </c>
      <c r="B186" s="55">
        <v>6</v>
      </c>
      <c r="C186" s="44" t="str">
        <f>Réponses!D184</f>
        <v>6.7</v>
      </c>
      <c r="D186" s="56" t="str">
        <f>Réponses!F184</f>
        <v>Est-ce que je répare les dommages que je cause aux cours d'eau et aux plans d'eau ainsi qu'à la végétation qui les borde ?</v>
      </c>
      <c r="E186" s="57" t="str">
        <f>+Réponses!E184</f>
        <v>CB</v>
      </c>
      <c r="F186" s="66">
        <f>+'P6'!E39</f>
        <v>0</v>
      </c>
      <c r="G186" s="142">
        <f>+'P6'!F38</f>
        <v>0</v>
      </c>
      <c r="H186" s="18" t="str">
        <f>+'P6'!G38</f>
        <v>Sans objet</v>
      </c>
    </row>
    <row r="187" spans="1:8" x14ac:dyDescent="0.35">
      <c r="A187" s="55">
        <f>Réponses!C185</f>
        <v>128</v>
      </c>
      <c r="B187" s="55">
        <v>6</v>
      </c>
      <c r="C187" s="44" t="str">
        <f>Réponses!D185</f>
        <v>6.8</v>
      </c>
      <c r="D187" s="56" t="str">
        <f>Réponses!F185</f>
        <v>Est-ce que je répare les dommages que je cause aux cours d'eau et aux plans d'eau ainsi qu'à la végétation qui les borde ?</v>
      </c>
      <c r="E187" s="57" t="str">
        <f>+Réponses!E185</f>
        <v>CAC</v>
      </c>
      <c r="F187" s="66">
        <f>+'P6'!E40</f>
        <v>0</v>
      </c>
      <c r="G187" s="142">
        <f>+'P6'!F39</f>
        <v>0</v>
      </c>
      <c r="H187" s="18" t="str">
        <f>+'P6'!G39</f>
        <v>Sans objet</v>
      </c>
    </row>
    <row r="188" spans="1:8" x14ac:dyDescent="0.35">
      <c r="A188" s="55"/>
      <c r="B188" s="55"/>
      <c r="C188" s="44"/>
      <c r="D188" s="56"/>
      <c r="E188" s="57"/>
      <c r="F188" s="57"/>
      <c r="G188" s="142">
        <f>+G187</f>
        <v>0</v>
      </c>
      <c r="H188" s="18"/>
    </row>
    <row r="189" spans="1:8" ht="30" x14ac:dyDescent="0.35">
      <c r="A189" s="55">
        <f>Réponses!C187</f>
        <v>129</v>
      </c>
      <c r="B189" s="55">
        <v>6</v>
      </c>
      <c r="C189" s="44" t="str">
        <f>Réponses!D187</f>
        <v>6.8</v>
      </c>
      <c r="D189" s="56" t="str">
        <f>Réponses!F187</f>
        <v>Si le mélange d'espèces, de tailles et d'âges des arbres de l'unité de gestion a été affecté par les activités de gestion, dois-je faire quelque chose pour le restaurer ?</v>
      </c>
      <c r="E189" s="57" t="str">
        <f>+Réponses!E187</f>
        <v>CAC</v>
      </c>
      <c r="F189" s="66">
        <f>+'P6'!E42</f>
        <v>0</v>
      </c>
      <c r="G189" s="142">
        <f>+'P6'!F41</f>
        <v>0</v>
      </c>
      <c r="H189" s="18" t="str">
        <f>+'P6'!G41</f>
        <v>Sans objet</v>
      </c>
    </row>
    <row r="190" spans="1:8" x14ac:dyDescent="0.35">
      <c r="A190" s="55"/>
      <c r="B190" s="55"/>
      <c r="C190" s="44"/>
      <c r="D190" s="56"/>
      <c r="E190" s="57"/>
      <c r="F190" s="57"/>
      <c r="G190" s="142">
        <f>+G189</f>
        <v>0</v>
      </c>
      <c r="H190" s="18"/>
    </row>
    <row r="191" spans="1:8" ht="30" x14ac:dyDescent="0.35">
      <c r="A191" s="55">
        <f>Réponses!C189</f>
        <v>130</v>
      </c>
      <c r="B191" s="55">
        <v>6</v>
      </c>
      <c r="C191" s="44" t="str">
        <f>Réponses!D189</f>
        <v>6.9/6.10/6.11</v>
      </c>
      <c r="D191" s="56" t="str">
        <f>Réponses!F189</f>
        <v>Mon unité de gestion comprend-elle des plantations forestières ou d'autres utilisations de terres non forestières dans des zones où existaient auparavant des forêts naturelles ou des zones à Haute Valeur de Conservation ?</v>
      </c>
      <c r="E191" s="57" t="str">
        <f>+Réponses!E189</f>
        <v>CB</v>
      </c>
      <c r="F191" s="66">
        <f>+'P6'!E44</f>
        <v>0</v>
      </c>
      <c r="G191" s="142">
        <f>+'P6'!F43</f>
        <v>0</v>
      </c>
      <c r="H191" s="18" t="str">
        <f>+'P6'!G43</f>
        <v>Sans objet</v>
      </c>
    </row>
    <row r="192" spans="1:8" x14ac:dyDescent="0.35">
      <c r="A192" s="55">
        <f>Réponses!C190</f>
        <v>131</v>
      </c>
      <c r="B192" s="55">
        <v>7</v>
      </c>
      <c r="C192" s="44" t="str">
        <f>Réponses!D190</f>
        <v>7.1</v>
      </c>
      <c r="D192" s="56" t="str">
        <f>Réponses!F190</f>
        <v>Ai-je un plan de gestion ?</v>
      </c>
      <c r="E192" s="57" t="str">
        <f>+Réponses!E190</f>
        <v>CB</v>
      </c>
      <c r="F192" s="66">
        <f>+'P7'!E13</f>
        <v>0</v>
      </c>
      <c r="G192" s="142">
        <f>+'P7'!F13</f>
        <v>0</v>
      </c>
      <c r="H192" s="18" t="str">
        <f>+'P7'!G13</f>
        <v>Sans objet</v>
      </c>
    </row>
    <row r="193" spans="1:8" x14ac:dyDescent="0.35">
      <c r="A193" s="55">
        <f>Réponses!C191</f>
        <v>132</v>
      </c>
      <c r="B193" s="55">
        <v>7</v>
      </c>
      <c r="C193" s="55" t="str">
        <f>Réponses!D191</f>
        <v>7.1</v>
      </c>
      <c r="D193" s="56" t="str">
        <f>Réponses!F191</f>
        <v>Ai-je inclus la vision et les valeurs de mon organisation dans mon plan de gestion ?</v>
      </c>
      <c r="E193" s="57" t="str">
        <f>+Réponses!E191</f>
        <v>CB</v>
      </c>
      <c r="F193" s="66">
        <f>+'P7'!E14</f>
        <v>0</v>
      </c>
      <c r="G193" s="142">
        <f>+'P7'!F14</f>
        <v>0</v>
      </c>
      <c r="H193" s="18" t="str">
        <f>+'P7'!G14</f>
        <v>Sans objet</v>
      </c>
    </row>
    <row r="194" spans="1:8" ht="30" x14ac:dyDescent="0.35">
      <c r="A194" s="55">
        <f>Réponses!C192</f>
        <v>133</v>
      </c>
      <c r="B194" s="55">
        <v>7</v>
      </c>
      <c r="C194" s="44" t="str">
        <f>Réponses!D192</f>
        <v>7.1</v>
      </c>
      <c r="D194" s="56" t="str">
        <f>Réponses!F192</f>
        <v>Ai-je inclus dans mon plan de gestion des objectifs mesurables (y compris des objectifs sociaux et environnementaux) qui peuvent faire l'objet d'un suivi dans le temps ?</v>
      </c>
      <c r="E194" s="57" t="str">
        <f>+Réponses!E192</f>
        <v>CB</v>
      </c>
      <c r="F194" s="66">
        <f>+'P7'!E15</f>
        <v>0</v>
      </c>
      <c r="G194" s="142">
        <f>+'P7'!F15</f>
        <v>0</v>
      </c>
      <c r="H194" s="18" t="str">
        <f>+'P7'!G15</f>
        <v>Sans objet</v>
      </c>
    </row>
    <row r="195" spans="1:8" x14ac:dyDescent="0.35">
      <c r="A195" s="55">
        <f>Réponses!C193</f>
        <v>134</v>
      </c>
      <c r="B195" s="55">
        <v>7</v>
      </c>
      <c r="C195" s="44" t="str">
        <f>Réponses!D193</f>
        <v>7.2</v>
      </c>
      <c r="D195" s="56" t="str">
        <f>Réponses!F193</f>
        <v>Ai-je inclus dans mon plan de gestion les activités que j'entreprendrai pour atteindre les objectifs ?</v>
      </c>
      <c r="E195" s="57" t="str">
        <f>+Réponses!E193</f>
        <v>CAC</v>
      </c>
      <c r="F195" s="66">
        <f>+'P7'!E16</f>
        <v>0</v>
      </c>
      <c r="G195" s="142">
        <f>+'P7'!F16</f>
        <v>0</v>
      </c>
      <c r="H195" s="18" t="str">
        <f>+'P7'!G16</f>
        <v>Sans objet</v>
      </c>
    </row>
    <row r="196" spans="1:8" x14ac:dyDescent="0.35">
      <c r="A196" s="55">
        <f>Réponses!C194</f>
        <v>135</v>
      </c>
      <c r="B196" s="55">
        <v>7</v>
      </c>
      <c r="C196" s="44" t="str">
        <f>Réponses!D194</f>
        <v>7.2</v>
      </c>
      <c r="D196" s="56" t="str">
        <f>Réponses!F194</f>
        <v>Ai-je inclus dans mon plan de gestion toutes les questions énoncées dans la norme FSC aux annexes E et F ?</v>
      </c>
      <c r="E196" s="57" t="str">
        <f>+Réponses!E194</f>
        <v>CAC</v>
      </c>
      <c r="F196" s="66">
        <f>+'P7'!E17</f>
        <v>0</v>
      </c>
      <c r="G196" s="142">
        <f>+'P7'!F17</f>
        <v>0</v>
      </c>
      <c r="H196" s="18" t="str">
        <f>+'P7'!G17</f>
        <v>Sans objet</v>
      </c>
    </row>
    <row r="197" spans="1:8" x14ac:dyDescent="0.35">
      <c r="A197" s="55">
        <f>Réponses!C195</f>
        <v>136</v>
      </c>
      <c r="B197" s="55">
        <v>7</v>
      </c>
      <c r="C197" s="44" t="str">
        <f>Réponses!D195</f>
        <v>7.3</v>
      </c>
      <c r="D197" s="56" t="str">
        <f>Réponses!F195</f>
        <v>Est-ce que je suis et contrôle la mise en œuvre et le contrôle des objectifs vérifiables du plan de gestion ?</v>
      </c>
      <c r="E197" s="57" t="str">
        <f>+Réponses!E195</f>
        <v>CAC</v>
      </c>
      <c r="F197" s="66">
        <f>+'P7'!E18</f>
        <v>0</v>
      </c>
      <c r="G197" s="142">
        <f>+'P7'!F18</f>
        <v>0</v>
      </c>
      <c r="H197" s="18" t="str">
        <f>+'P7'!G18</f>
        <v>Sans objet</v>
      </c>
    </row>
    <row r="198" spans="1:8" x14ac:dyDescent="0.35">
      <c r="A198" s="55">
        <f>Réponses!C196</f>
        <v>137</v>
      </c>
      <c r="B198" s="55">
        <v>7</v>
      </c>
      <c r="C198" s="44" t="str">
        <f>Réponses!D196</f>
        <v>7.4</v>
      </c>
      <c r="D198" s="56" t="str">
        <f>Réponses!F196</f>
        <v>Est-ce que je révise et mets à jour mon plan de gestion tous les 5 ans, ou lorsque les réglementations légales l'exigent ?</v>
      </c>
      <c r="E198" s="57" t="str">
        <f>+Réponses!E196</f>
        <v>CAC</v>
      </c>
      <c r="F198" s="66">
        <f>+'P7'!E19</f>
        <v>0</v>
      </c>
      <c r="G198" s="142">
        <f>+'P7'!F19</f>
        <v>0</v>
      </c>
      <c r="H198" s="18" t="str">
        <f>+'P7'!G19</f>
        <v>Sans objet</v>
      </c>
    </row>
    <row r="199" spans="1:8" x14ac:dyDescent="0.35">
      <c r="A199" s="55">
        <f>Réponses!C197</f>
        <v>138</v>
      </c>
      <c r="B199" s="55">
        <v>7</v>
      </c>
      <c r="C199" s="44" t="str">
        <f>Réponses!D197</f>
        <v>7.5</v>
      </c>
      <c r="D199" s="56" t="str">
        <f>Réponses!F197</f>
        <v>Ai-je un résumé du plan de gestion accessible au public ?</v>
      </c>
      <c r="E199" s="57" t="str">
        <f>+Réponses!E197</f>
        <v>CAC</v>
      </c>
      <c r="F199" s="66">
        <f>+'P7'!E20</f>
        <v>0</v>
      </c>
      <c r="G199" s="142">
        <f>+'P7'!F20</f>
        <v>0</v>
      </c>
      <c r="H199" s="18" t="str">
        <f>+'P7'!G20</f>
        <v>Sans objet</v>
      </c>
    </row>
    <row r="200" spans="1:8" x14ac:dyDescent="0.35">
      <c r="A200" s="55">
        <f>Réponses!C198</f>
        <v>139</v>
      </c>
      <c r="B200" s="55">
        <v>7</v>
      </c>
      <c r="C200" s="44" t="str">
        <f>Réponses!D198</f>
        <v>7.6</v>
      </c>
      <c r="D200" s="56" t="str">
        <f>Réponses!F198</f>
        <v>Y a-t-il des personnes affectées ou intéressées par ma gestion forestière ?</v>
      </c>
      <c r="E200" s="57" t="str">
        <f>+Réponses!E198</f>
        <v>CAC</v>
      </c>
      <c r="F200" s="66">
        <f>+'P7'!E21</f>
        <v>0</v>
      </c>
      <c r="G200" s="142">
        <f>+'P7'!F21</f>
        <v>0</v>
      </c>
      <c r="H200" s="18" t="str">
        <f>+'P7'!G21</f>
        <v>Sans objet</v>
      </c>
    </row>
    <row r="201" spans="1:8" x14ac:dyDescent="0.35">
      <c r="A201" s="55">
        <f>Réponses!C199</f>
        <v>140</v>
      </c>
      <c r="B201" s="55">
        <v>7</v>
      </c>
      <c r="C201" s="44" t="str">
        <f>Réponses!D199</f>
        <v>7.6</v>
      </c>
      <c r="D201" s="56" t="str">
        <f>Réponses!F199</f>
        <v>Si des personnes intéressées le demandent, dois-je les informer de mes activités de gestion forestière ?</v>
      </c>
      <c r="E201" s="57" t="str">
        <f>+Réponses!E199</f>
        <v>CAC</v>
      </c>
      <c r="F201" s="66">
        <f>+'P7'!E22</f>
        <v>0</v>
      </c>
      <c r="G201" s="142">
        <f>+'P7'!F22</f>
        <v>0</v>
      </c>
      <c r="H201" s="18" t="str">
        <f>+'P7'!G22</f>
        <v>Sans objet</v>
      </c>
    </row>
    <row r="202" spans="1:8" x14ac:dyDescent="0.35">
      <c r="A202" s="55">
        <f>Réponses!C200</f>
        <v>141</v>
      </c>
      <c r="B202" s="55">
        <v>7</v>
      </c>
      <c r="C202" s="55" t="str">
        <f>Réponses!D200</f>
        <v>7.6</v>
      </c>
      <c r="D202" s="56" t="str">
        <f>Réponses!F200</f>
        <v>Êtes-vous sûr d'impliquer les personnes concernées dans la planification et le suivi des activités de gestion forestière ?</v>
      </c>
      <c r="E202" s="57" t="str">
        <f>+Réponses!E200</f>
        <v>CAC</v>
      </c>
      <c r="F202" s="66">
        <f>+'P7'!E23</f>
        <v>0</v>
      </c>
      <c r="G202" s="142">
        <f>+'P7'!F23</f>
        <v>0</v>
      </c>
      <c r="H202" s="18" t="str">
        <f>+'P7'!G23</f>
        <v>Sans objet</v>
      </c>
    </row>
    <row r="203" spans="1:8" x14ac:dyDescent="0.35">
      <c r="A203" s="55"/>
      <c r="B203" s="55"/>
      <c r="C203" s="44"/>
      <c r="D203" s="56"/>
      <c r="E203" s="57"/>
      <c r="F203" s="57"/>
      <c r="G203" s="142">
        <f>+G202</f>
        <v>0</v>
      </c>
      <c r="H203" s="18"/>
    </row>
    <row r="204" spans="1:8" x14ac:dyDescent="0.35">
      <c r="A204" s="55">
        <f>Réponses!C202</f>
        <v>142</v>
      </c>
      <c r="B204" s="55">
        <v>8</v>
      </c>
      <c r="C204" s="44" t="str">
        <f>Réponses!D202</f>
        <v>8.1</v>
      </c>
      <c r="D204" s="56" t="str">
        <f>Réponses!F202</f>
        <v>Ai-je un plan de surveillance pour la mise en œuvre du plan de gestion ?</v>
      </c>
      <c r="E204" s="57" t="str">
        <f>+Réponses!E202</f>
        <v>CAC</v>
      </c>
      <c r="F204" s="66">
        <f>+'P8'!E13</f>
        <v>0</v>
      </c>
      <c r="G204" s="142">
        <f>+'P8'!F13</f>
        <v>0</v>
      </c>
      <c r="H204" s="18" t="str">
        <f>+'P8'!G13</f>
        <v>Sans objet</v>
      </c>
    </row>
    <row r="205" spans="1:8" x14ac:dyDescent="0.35">
      <c r="A205" s="55">
        <f>Réponses!C203</f>
        <v>143</v>
      </c>
      <c r="B205" s="55">
        <v>8</v>
      </c>
      <c r="C205" s="44" t="str">
        <f>Réponses!D203</f>
        <v>8.1</v>
      </c>
      <c r="D205" s="56" t="str">
        <f>Réponses!F203</f>
        <v>Est-ce que je mets en œuvre le plan de suivi ?</v>
      </c>
      <c r="E205" s="57" t="str">
        <f>+Réponses!E203</f>
        <v>CAC</v>
      </c>
      <c r="F205" s="66">
        <f>+'P8'!E14</f>
        <v>0</v>
      </c>
      <c r="G205" s="142">
        <f>+'P8'!F14</f>
        <v>0</v>
      </c>
      <c r="H205" s="18" t="str">
        <f>+'P8'!G14</f>
        <v>Sans objet</v>
      </c>
    </row>
    <row r="206" spans="1:8" ht="30" x14ac:dyDescent="0.35">
      <c r="A206" s="55">
        <f>Réponses!C204</f>
        <v>144</v>
      </c>
      <c r="B206" s="55">
        <v>8</v>
      </c>
      <c r="C206" s="44" t="str">
        <f>Réponses!D204</f>
        <v>8.2</v>
      </c>
      <c r="D206" s="56" t="str">
        <f>Réponses!F204</f>
        <v>Est-ce que je surveille les impacts sociaux et environnementaux de mes activités de gestion forestière et les changements dans les conditions environnementales ?</v>
      </c>
      <c r="E206" s="57" t="str">
        <f>+Réponses!E204</f>
        <v>CAC</v>
      </c>
      <c r="F206" s="66">
        <f>+'P8'!E15</f>
        <v>0</v>
      </c>
      <c r="G206" s="142">
        <f>+'P8'!F15</f>
        <v>0</v>
      </c>
      <c r="H206" s="18" t="str">
        <f>+'P8'!G15</f>
        <v>Sans objet</v>
      </c>
    </row>
    <row r="207" spans="1:8" x14ac:dyDescent="0.35">
      <c r="A207" s="55">
        <f>Réponses!C205</f>
        <v>145</v>
      </c>
      <c r="B207" s="55">
        <v>8</v>
      </c>
      <c r="C207" s="44" t="str">
        <f>Réponses!D205</f>
        <v>8.3</v>
      </c>
      <c r="D207" s="56" t="str">
        <f>Réponses!F205</f>
        <v>Est-ce que je tiens compte des résultats du suivi pour adapter mon plan de gestion en temps utile ?</v>
      </c>
      <c r="E207" s="57" t="str">
        <f>+Réponses!E205</f>
        <v>CAC</v>
      </c>
      <c r="F207" s="66">
        <f>+'P8'!E16</f>
        <v>0</v>
      </c>
      <c r="G207" s="142">
        <f>+'P8'!F16</f>
        <v>0</v>
      </c>
      <c r="H207" s="18" t="str">
        <f>+'P8'!G16</f>
        <v>Sans objet</v>
      </c>
    </row>
    <row r="208" spans="1:8" x14ac:dyDescent="0.35">
      <c r="A208" s="55">
        <f>Réponses!C206</f>
        <v>146</v>
      </c>
      <c r="B208" s="55">
        <v>8</v>
      </c>
      <c r="C208" s="44" t="str">
        <f>Réponses!D206</f>
        <v>8.4</v>
      </c>
      <c r="D208" s="56" t="str">
        <f>Réponses!F206</f>
        <v>Est-ce que je dispose d'un résumé des résultats de la surveillance et est-ce qu'il est accessible au public ?</v>
      </c>
      <c r="E208" s="57" t="str">
        <f>+Réponses!E206</f>
        <v>CAC</v>
      </c>
      <c r="F208" s="66">
        <f>+'P8'!E17</f>
        <v>0</v>
      </c>
      <c r="G208" s="142">
        <f>+'P8'!F17</f>
        <v>0</v>
      </c>
      <c r="H208" s="18" t="str">
        <f>+'P8'!G17</f>
        <v>Sans objet</v>
      </c>
    </row>
    <row r="209" spans="1:8" x14ac:dyDescent="0.35">
      <c r="A209" s="55">
        <f>Réponses!C207</f>
        <v>147</v>
      </c>
      <c r="B209" s="55">
        <v>8</v>
      </c>
      <c r="C209" s="44" t="str">
        <f>Réponses!D207</f>
        <v>8.5</v>
      </c>
      <c r="D209" s="56" t="str">
        <f>Réponses!F207</f>
        <v>Est-ce que je vends des produits forestiers certifiés FSC ?</v>
      </c>
      <c r="E209" s="57" t="str">
        <f>+Réponses!E207</f>
        <v>CB</v>
      </c>
      <c r="F209" s="66">
        <f>+'P8'!E18</f>
        <v>0</v>
      </c>
      <c r="G209" s="142">
        <f>+'P8'!F18</f>
        <v>0</v>
      </c>
      <c r="H209" s="18" t="str">
        <f>+'P8'!G18</f>
        <v>Sans objet</v>
      </c>
    </row>
    <row r="210" spans="1:8" ht="30" x14ac:dyDescent="0.35">
      <c r="A210" s="55">
        <f>Réponses!C208</f>
        <v>148</v>
      </c>
      <c r="B210" s="55">
        <v>8</v>
      </c>
      <c r="C210" s="44" t="str">
        <f>Réponses!D208</f>
        <v>8.5</v>
      </c>
      <c r="D210" s="56" t="str">
        <f>Réponses!F208</f>
        <v>Est-ce que je dispose d'un système de traçabilité et de suivi pour tous les produits certifiés FSC que je commercialise et est-ce que je le mets en œuvre ?</v>
      </c>
      <c r="E210" s="57" t="str">
        <f>+Réponses!E208</f>
        <v>CB</v>
      </c>
      <c r="F210" s="66">
        <f>+'P8'!E19</f>
        <v>0</v>
      </c>
      <c r="G210" s="142">
        <f>+'P8'!F19</f>
        <v>0</v>
      </c>
      <c r="H210" s="18" t="str">
        <f>+'P8'!G19</f>
        <v>Sans objet</v>
      </c>
    </row>
    <row r="211" spans="1:8" x14ac:dyDescent="0.35">
      <c r="A211" s="55">
        <f>Réponses!C209</f>
        <v>149</v>
      </c>
      <c r="B211" s="55">
        <v>8</v>
      </c>
      <c r="C211" s="55" t="str">
        <f>Réponses!D209</f>
        <v>8.5</v>
      </c>
      <c r="D211" s="56" t="str">
        <f>Réponses!F209</f>
        <v>Est-ce que je dispose d'un registre de tous les produits certifiés FSC vendus au cours des 5 dernières années ?</v>
      </c>
      <c r="E211" s="57" t="str">
        <f>+Réponses!E209</f>
        <v>CB</v>
      </c>
      <c r="F211" s="66">
        <f>+'P8'!E20</f>
        <v>0</v>
      </c>
      <c r="G211" s="142">
        <f>+'P8'!F20</f>
        <v>0</v>
      </c>
      <c r="H211" s="18" t="str">
        <f>+'P8'!G20</f>
        <v>Sans objet</v>
      </c>
    </row>
    <row r="212" spans="1:8" x14ac:dyDescent="0.35">
      <c r="A212" s="55">
        <f>Réponses!C210</f>
        <v>150</v>
      </c>
      <c r="B212" s="55">
        <v>9</v>
      </c>
      <c r="C212" s="44" t="str">
        <f>Réponses!D210</f>
        <v>9.1</v>
      </c>
      <c r="D212" s="56" t="str">
        <f>Réponses!F210</f>
        <v>Ai-je une évaluation qui identifie la présence ou non de Hautes Valeurs de Conservation dans mon unité de gestion ?</v>
      </c>
      <c r="E212" s="57" t="str">
        <f>+Réponses!E210</f>
        <v>CB</v>
      </c>
      <c r="F212" s="66" t="str">
        <f>+'P9'!E13</f>
        <v>CFR</v>
      </c>
      <c r="G212" s="142">
        <f>+'P9'!F13</f>
        <v>0</v>
      </c>
      <c r="H212" s="18" t="str">
        <f>+'P9'!G13</f>
        <v>Sans objet</v>
      </c>
    </row>
    <row r="213" spans="1:8" ht="30" x14ac:dyDescent="0.35">
      <c r="A213" s="55">
        <f>Réponses!C211</f>
        <v>151</v>
      </c>
      <c r="B213" s="55">
        <v>9</v>
      </c>
      <c r="C213" s="44" t="str">
        <f>Réponses!D211</f>
        <v>9.1</v>
      </c>
      <c r="D213" s="56" t="str">
        <f>Réponses!F211</f>
        <v>L'évaluation des Hautes Valeurs de Conservation est-elle basée sur des observations directes, des consultations avec les parties prenantes locales, affectées et intéressées, et des cartes ou les Meilleures Informations Disponibles (Annexe D et Annexe H de la norme) ?</v>
      </c>
      <c r="E213" s="57" t="str">
        <f>+Réponses!E211</f>
        <v>CB</v>
      </c>
      <c r="F213" s="66" t="str">
        <f>+'P9'!E14</f>
        <v>CFR</v>
      </c>
      <c r="G213" s="142">
        <f>+'P9'!F14</f>
        <v>0</v>
      </c>
      <c r="H213" s="18" t="str">
        <f>+'P9'!G14</f>
        <v>Sans objet</v>
      </c>
    </row>
    <row r="214" spans="1:8" x14ac:dyDescent="0.35">
      <c r="A214" s="55">
        <f>Réponses!C212</f>
        <v>152</v>
      </c>
      <c r="B214" s="55">
        <v>9</v>
      </c>
      <c r="C214" s="44" t="str">
        <f>Réponses!D212</f>
        <v>9.1</v>
      </c>
      <c r="D214" s="56" t="str">
        <f>Réponses!F212</f>
        <v>L'évaluation identifie-t-elle les Hautes Valeurs de Conservation dans mon unité de gestion ?</v>
      </c>
      <c r="E214" s="57" t="str">
        <f>+Réponses!E212</f>
        <v>CB</v>
      </c>
      <c r="F214" s="66" t="str">
        <f>+'P9'!E15</f>
        <v>CFR</v>
      </c>
      <c r="G214" s="142">
        <f>+'P9'!F15</f>
        <v>0</v>
      </c>
      <c r="H214" s="18" t="str">
        <f>+'P9'!G15</f>
        <v>Sans objet</v>
      </c>
    </row>
    <row r="215" spans="1:8" x14ac:dyDescent="0.35">
      <c r="A215" s="55">
        <f>Réponses!C213</f>
        <v>153</v>
      </c>
      <c r="B215" s="55">
        <v>9</v>
      </c>
      <c r="C215" s="44" t="str">
        <f>Réponses!D213</f>
        <v>9.2</v>
      </c>
      <c r="D215" s="56" t="str">
        <f>Réponses!F213</f>
        <v>Est-ce que je connais les menaces qui pèsent sur la conservation des Hautes Valeurs de Conservation et de leurs zones ?</v>
      </c>
      <c r="E215" s="57" t="str">
        <f>+Réponses!E213</f>
        <v>CAC</v>
      </c>
      <c r="F215" s="66" t="str">
        <f>+'P9'!E16</f>
        <v>CFR</v>
      </c>
      <c r="G215" s="142">
        <f>+'P9'!F16</f>
        <v>0</v>
      </c>
      <c r="H215" s="18" t="str">
        <f>+'P9'!G16</f>
        <v>Sans objet</v>
      </c>
    </row>
    <row r="216" spans="1:8" x14ac:dyDescent="0.35">
      <c r="A216" s="55">
        <f>Réponses!C214</f>
        <v>154</v>
      </c>
      <c r="B216" s="55">
        <v>9</v>
      </c>
      <c r="C216" s="44" t="str">
        <f>Réponses!D214</f>
        <v>9.2</v>
      </c>
      <c r="D216" s="56" t="str">
        <f>Réponses!F214</f>
        <v>Ai-je un plan pour maintenir ou améliorer les Hautes Valeurs de Conservation identifiées ?</v>
      </c>
      <c r="E216" s="57" t="str">
        <f>+Réponses!E214</f>
        <v>CAC</v>
      </c>
      <c r="F216" s="66" t="str">
        <f>+'P9'!E17</f>
        <v>CFR</v>
      </c>
      <c r="G216" s="142">
        <f>+'P9'!F17</f>
        <v>0</v>
      </c>
      <c r="H216" s="18" t="str">
        <f>+'P9'!G17</f>
        <v>Sans objet</v>
      </c>
    </row>
    <row r="217" spans="1:8" ht="30" x14ac:dyDescent="0.35">
      <c r="A217" s="55">
        <f>Réponses!C215</f>
        <v>155</v>
      </c>
      <c r="B217" s="55">
        <v>9</v>
      </c>
      <c r="C217" s="44" t="str">
        <f>Réponses!D215</f>
        <v>9.2</v>
      </c>
      <c r="D217" s="56" t="str">
        <f>Réponses!F215</f>
        <v>Ai-je demandé aux personnes concernées ou intéressées et aux experts en la matière leur avis ou leur contribution à l'élaboration du plan de maintien ou d'amélioration des Hautes Valeurs de Conservation ?</v>
      </c>
      <c r="E217" s="57" t="str">
        <f>+Réponses!E215</f>
        <v>CAC</v>
      </c>
      <c r="F217" s="66" t="str">
        <f>+'P9'!E18</f>
        <v>CFR</v>
      </c>
      <c r="G217" s="142">
        <f>+'P9'!F18</f>
        <v>0</v>
      </c>
      <c r="H217" s="18" t="str">
        <f>+'P9'!G18</f>
        <v>Sans objet</v>
      </c>
    </row>
    <row r="218" spans="1:8" x14ac:dyDescent="0.35">
      <c r="A218" s="55">
        <f>Réponses!C216</f>
        <v>156</v>
      </c>
      <c r="B218" s="55">
        <v>9</v>
      </c>
      <c r="C218" s="44" t="str">
        <f>Réponses!D216</f>
        <v>9.2</v>
      </c>
      <c r="D218" s="56" t="str">
        <f>Réponses!F216</f>
        <v>Mon unité de gestion fait-elle partie d'un Paysage Forestier Intact ?</v>
      </c>
      <c r="E218" s="57" t="str">
        <f>+Réponses!E216</f>
        <v>CAC</v>
      </c>
      <c r="F218" s="66" t="str">
        <f>+'P9'!E19</f>
        <v>CFR</v>
      </c>
      <c r="G218" s="142">
        <f>+'P9'!F19</f>
        <v>0</v>
      </c>
      <c r="H218" s="18" t="str">
        <f>+'P9'!G19</f>
        <v>Sans objet</v>
      </c>
    </row>
    <row r="219" spans="1:8" ht="30" x14ac:dyDescent="0.35">
      <c r="A219" s="55">
        <f>Réponses!C217</f>
        <v>157</v>
      </c>
      <c r="B219" s="55">
        <v>9</v>
      </c>
      <c r="C219" s="44" t="str">
        <f>Réponses!D217</f>
        <v>9.2</v>
      </c>
      <c r="D219" s="56" t="str">
        <f>Réponses!F217</f>
        <v>Ai-je mis en place des mesures de protection pour les zones centrales et, d'une manière générale, pour l'ensemble du Paysage Forestier Intact ?</v>
      </c>
      <c r="E219" s="57" t="str">
        <f>+Réponses!E217</f>
        <v>CAC</v>
      </c>
      <c r="F219" s="66" t="str">
        <f>+'P9'!E20</f>
        <v>CFR</v>
      </c>
      <c r="G219" s="142">
        <f>+'P9'!F20</f>
        <v>0</v>
      </c>
      <c r="H219" s="18" t="str">
        <f>+'P9'!G20</f>
        <v>Sans objet</v>
      </c>
    </row>
    <row r="220" spans="1:8" x14ac:dyDescent="0.35">
      <c r="A220" s="55">
        <f>Réponses!C218</f>
        <v>158</v>
      </c>
      <c r="B220" s="55">
        <v>9</v>
      </c>
      <c r="C220" s="44" t="str">
        <f>Réponses!D218</f>
        <v>9.3</v>
      </c>
      <c r="D220" s="56" t="str">
        <f>Réponses!F218</f>
        <v>Est-ce que je mets en œuvre les actions concrètes définies pour maintenir ou améliorer les Hautes Valeurs de Conservation et leurs zones ?</v>
      </c>
      <c r="E220" s="57" t="str">
        <f>+Réponses!E218</f>
        <v>CAC</v>
      </c>
      <c r="F220" s="66" t="str">
        <f>+'P9'!E21</f>
        <v>CFR</v>
      </c>
      <c r="G220" s="142">
        <f>+'P9'!F21</f>
        <v>0</v>
      </c>
      <c r="H220" s="18" t="str">
        <f>+'P9'!G21</f>
        <v>Sans objet</v>
      </c>
    </row>
    <row r="221" spans="1:8" x14ac:dyDescent="0.35">
      <c r="A221" s="55">
        <f>Réponses!C219</f>
        <v>159</v>
      </c>
      <c r="B221" s="55">
        <v>9</v>
      </c>
      <c r="C221" s="44" t="str">
        <f>Réponses!D219</f>
        <v>9.3</v>
      </c>
      <c r="D221" s="56" t="str">
        <f>Réponses!F219</f>
        <v>Mes activités de gestion ont-elles affecté les Hautes Valeurs de Conservation ou leurs zones ?</v>
      </c>
      <c r="E221" s="57" t="str">
        <f>+Réponses!E219</f>
        <v>CAC</v>
      </c>
      <c r="F221" s="66" t="str">
        <f>+'P9'!E22</f>
        <v>CFR</v>
      </c>
      <c r="G221" s="142">
        <f>+'P9'!F22</f>
        <v>0</v>
      </c>
      <c r="H221" s="18" t="str">
        <f>+'P9'!G22</f>
        <v>Sans objet</v>
      </c>
    </row>
    <row r="222" spans="1:8" x14ac:dyDescent="0.35">
      <c r="A222" s="55">
        <f>Réponses!C220</f>
        <v>160</v>
      </c>
      <c r="B222" s="55">
        <v>9</v>
      </c>
      <c r="C222" s="44" t="str">
        <f>Réponses!D220</f>
        <v>9.4</v>
      </c>
      <c r="D222" s="56" t="str">
        <f>Réponses!F220</f>
        <v>Est-ce que je contrôle périodiquement les Hautes Valeurs de Conservation et la mise en œuvre du plan visant à les maintenir ?</v>
      </c>
      <c r="E222" s="57" t="str">
        <f>+Réponses!E220</f>
        <v>CAC</v>
      </c>
      <c r="F222" s="66" t="str">
        <f>+'P9'!E23</f>
        <v>CFR</v>
      </c>
      <c r="G222" s="142">
        <f>+'P9'!F23</f>
        <v>0</v>
      </c>
      <c r="H222" s="18" t="str">
        <f>+'P9'!G23</f>
        <v>Sans objet</v>
      </c>
    </row>
    <row r="223" spans="1:8" ht="30" x14ac:dyDescent="0.35">
      <c r="A223" s="55">
        <f>Réponses!C221</f>
        <v>161</v>
      </c>
      <c r="B223" s="55">
        <v>9</v>
      </c>
      <c r="C223" s="44" t="str">
        <f>Réponses!D221</f>
        <v>9.4</v>
      </c>
      <c r="D223" s="56" t="str">
        <f>Réponses!F221</f>
        <v>Est-ce que je consulte les voisins, les parties prenantes ou les parties affectées sur les résultats de la surveillance et est-ce que j'adapte les stratégies si nécessaire ?</v>
      </c>
      <c r="E223" s="57" t="str">
        <f>+Réponses!E221</f>
        <v>CAC</v>
      </c>
      <c r="F223" s="66" t="str">
        <f>+'P9'!E24</f>
        <v>CFR</v>
      </c>
      <c r="G223" s="142">
        <f>+'P9'!F24</f>
        <v>0</v>
      </c>
      <c r="H223" s="18" t="str">
        <f>+'P9'!G24</f>
        <v>Sans objet</v>
      </c>
    </row>
    <row r="224" spans="1:8" ht="30" x14ac:dyDescent="0.35">
      <c r="A224" s="55">
        <f>Réponses!C222</f>
        <v>162</v>
      </c>
      <c r="B224" s="55">
        <v>9</v>
      </c>
      <c r="C224" s="44" t="str">
        <f>Réponses!D222</f>
        <v>9.4</v>
      </c>
      <c r="D224" s="56" t="str">
        <f>Réponses!F222</f>
        <v>Est-ce que je tiens compte des résultats de la surveillance pour adapter mon plan de maintien et d'amélioration des Hautes Valeurs de Conservation et de leurs zones ?</v>
      </c>
      <c r="E224" s="57" t="str">
        <f>+Réponses!E222</f>
        <v>CAC</v>
      </c>
      <c r="F224" s="66" t="str">
        <f>+'P9'!E25</f>
        <v>CFR</v>
      </c>
      <c r="G224" s="142">
        <f>+'P9'!F25</f>
        <v>0</v>
      </c>
      <c r="H224" s="18" t="str">
        <f>+'P9'!G25</f>
        <v>Sans objet</v>
      </c>
    </row>
    <row r="225" spans="1:8" ht="30" x14ac:dyDescent="0.35">
      <c r="A225" s="55">
        <f>Réponses!C223</f>
        <v>163</v>
      </c>
      <c r="B225" s="55">
        <v>10</v>
      </c>
      <c r="C225" s="44" t="str">
        <f>Réponses!D223</f>
        <v>10.1</v>
      </c>
      <c r="D225" s="56" t="str">
        <f>Réponses!F223</f>
        <v>Y a-t-il une régénération ou un reboisement en temps voulu dans mon unité de gestion après la récolte finale, d'une manière qui protège les valeurs environnementales ?</v>
      </c>
      <c r="E225" s="57" t="str">
        <f>+Réponses!E223</f>
        <v>CB</v>
      </c>
      <c r="F225" s="66" t="str">
        <f>+'P10'!E13</f>
        <v>CFR</v>
      </c>
      <c r="G225" s="142">
        <f>+'P10'!F13</f>
        <v>0</v>
      </c>
      <c r="H225" s="18" t="str">
        <f>+'P10'!G13</f>
        <v>Sans objet</v>
      </c>
    </row>
    <row r="226" spans="1:8" x14ac:dyDescent="0.35">
      <c r="A226" s="55"/>
      <c r="B226" s="55"/>
      <c r="C226" s="44"/>
      <c r="D226" s="56"/>
      <c r="E226" s="57"/>
      <c r="F226" s="57"/>
      <c r="G226" s="142">
        <f>+G225</f>
        <v>0</v>
      </c>
      <c r="H226" s="18"/>
    </row>
    <row r="227" spans="1:8" x14ac:dyDescent="0.35">
      <c r="A227" s="55">
        <f>Réponses!C225</f>
        <v>164</v>
      </c>
      <c r="B227" s="55">
        <v>10</v>
      </c>
      <c r="C227" s="44" t="str">
        <f>Réponses!D225</f>
        <v>10.2</v>
      </c>
      <c r="D227" s="56" t="str">
        <f>Réponses!F225</f>
        <v>Est-ce que j'utilise des espèces d'arbres exotiques dans mon unité de gestion ?</v>
      </c>
      <c r="E227" s="57" t="str">
        <f>+Réponses!E225</f>
        <v>CB</v>
      </c>
      <c r="F227" s="66" t="str">
        <f>+'P10'!E15</f>
        <v>CFR</v>
      </c>
      <c r="G227" s="142">
        <f>+'P10'!F15</f>
        <v>0</v>
      </c>
      <c r="H227" s="18" t="str">
        <f>+'P10'!G15</f>
        <v>Sans objet</v>
      </c>
    </row>
    <row r="228" spans="1:8" x14ac:dyDescent="0.35">
      <c r="A228" s="55">
        <f>Réponses!C226</f>
        <v>165</v>
      </c>
      <c r="B228" s="55">
        <v>10</v>
      </c>
      <c r="C228" s="44" t="str">
        <f>Réponses!D226</f>
        <v>10.3</v>
      </c>
      <c r="D228" s="56" t="str">
        <f>Réponses!F226</f>
        <v>Est-ce que j'utilise des espèces d'arbres exotiques envahissantes dans mon unité de gestion ?</v>
      </c>
      <c r="E228" s="57" t="str">
        <f>+Réponses!E226</f>
        <v>CB</v>
      </c>
      <c r="F228" s="66" t="str">
        <f>+'P10'!E16</f>
        <v>CFR</v>
      </c>
      <c r="G228" s="142">
        <f>+'P10'!F16</f>
        <v>0</v>
      </c>
      <c r="H228" s="18" t="str">
        <f>+'P10'!G16</f>
        <v>Sans objet</v>
      </c>
    </row>
    <row r="229" spans="1:8" x14ac:dyDescent="0.35">
      <c r="A229" s="55">
        <f>Réponses!C227</f>
        <v>166</v>
      </c>
      <c r="B229" s="55">
        <v>10</v>
      </c>
      <c r="C229" s="44" t="str">
        <f>Réponses!D227</f>
        <v>10.3</v>
      </c>
      <c r="D229" s="56" t="str">
        <f>Réponses!F227</f>
        <v>Est-ce que je participe à des programmes de lutte contre les effets envahissants d'espèces exotiques que je n'ai pas introduites ?</v>
      </c>
      <c r="E229" s="57" t="str">
        <f>+Réponses!E227</f>
        <v>CB</v>
      </c>
      <c r="F229" s="66" t="str">
        <f>+'P10'!E17</f>
        <v>CFR</v>
      </c>
      <c r="G229" s="142">
        <f>+'P10'!F17</f>
        <v>0</v>
      </c>
      <c r="H229" s="18" t="str">
        <f>+'P10'!G17</f>
        <v>Sans objet</v>
      </c>
    </row>
    <row r="230" spans="1:8" x14ac:dyDescent="0.35">
      <c r="A230" s="55">
        <f>Réponses!C228</f>
        <v>167</v>
      </c>
      <c r="B230" s="55">
        <v>10</v>
      </c>
      <c r="C230" s="44" t="str">
        <f>Réponses!D228</f>
        <v>10.4</v>
      </c>
      <c r="D230" s="56" t="str">
        <f>Réponses!F228</f>
        <v>Est-ce que j'utilise des organismes génétiquement modifiés ?</v>
      </c>
      <c r="E230" s="57" t="str">
        <f>+Réponses!E228</f>
        <v>CB</v>
      </c>
      <c r="F230" s="66" t="str">
        <f>+'P10'!E18</f>
        <v>CFR</v>
      </c>
      <c r="G230" s="142">
        <f>+'P10'!F18</f>
        <v>0</v>
      </c>
      <c r="H230" s="18" t="str">
        <f>+'P10'!G18</f>
        <v>Sans objet</v>
      </c>
    </row>
    <row r="231" spans="1:8" x14ac:dyDescent="0.35">
      <c r="A231" s="55"/>
      <c r="B231" s="55"/>
      <c r="C231" s="44"/>
      <c r="D231" s="56"/>
      <c r="E231" s="57"/>
      <c r="F231" s="57"/>
      <c r="G231" s="142">
        <f>+G230</f>
        <v>0</v>
      </c>
      <c r="H231" s="18"/>
    </row>
    <row r="232" spans="1:8" ht="30" x14ac:dyDescent="0.35">
      <c r="A232" s="55">
        <f>Réponses!C230</f>
        <v>168</v>
      </c>
      <c r="B232" s="55">
        <v>10</v>
      </c>
      <c r="C232" s="44" t="str">
        <f>Réponses!D230</f>
        <v>10.5</v>
      </c>
      <c r="D232" s="56" t="str">
        <f>Réponses!F230</f>
        <v>Est-ce que j'utilise des pratiques appropriées (pour les espèces, la végétation et mes objectifs de gestion) pour gérer mon unité de gestion ?</v>
      </c>
      <c r="E232" s="57" t="str">
        <f>+Réponses!E230</f>
        <v>CB</v>
      </c>
      <c r="F232" s="66" t="str">
        <f>+'P10'!E20</f>
        <v>CFR</v>
      </c>
      <c r="G232" s="142">
        <f>+'P10'!F20</f>
        <v>0</v>
      </c>
      <c r="H232" s="18" t="str">
        <f>+'P10'!G20</f>
        <v>Sans objet</v>
      </c>
    </row>
    <row r="233" spans="1:8" x14ac:dyDescent="0.35">
      <c r="A233" s="55"/>
      <c r="B233" s="55"/>
      <c r="C233" s="44"/>
      <c r="D233" s="56"/>
      <c r="E233" s="57"/>
      <c r="F233" s="57"/>
      <c r="G233" s="142">
        <f>+G232</f>
        <v>0</v>
      </c>
      <c r="H233" s="18"/>
    </row>
    <row r="234" spans="1:8" x14ac:dyDescent="0.35">
      <c r="A234" s="55">
        <f>Réponses!C232</f>
        <v>169</v>
      </c>
      <c r="B234" s="55">
        <v>10</v>
      </c>
      <c r="C234" s="44" t="str">
        <f>Réponses!D232</f>
        <v>10.6</v>
      </c>
      <c r="D234" s="56" t="str">
        <f>Réponses!F232</f>
        <v>Est-ce que j'utilise des engrais ?</v>
      </c>
      <c r="E234" s="57" t="str">
        <f>+Réponses!E232</f>
        <v>CAC</v>
      </c>
      <c r="F234" s="66">
        <f>+'P10'!E22</f>
        <v>0</v>
      </c>
      <c r="G234" s="142">
        <f>+'P10'!F22</f>
        <v>0</v>
      </c>
      <c r="H234" s="18" t="str">
        <f>+'P10'!G22</f>
        <v>Sans objet</v>
      </c>
    </row>
    <row r="235" spans="1:8" x14ac:dyDescent="0.35">
      <c r="A235" s="55">
        <f>Réponses!C233</f>
        <v>170</v>
      </c>
      <c r="B235" s="55">
        <v>10</v>
      </c>
      <c r="C235" s="44" t="str">
        <f>Réponses!D233</f>
        <v>10.6</v>
      </c>
      <c r="D235" s="56" t="str">
        <f>Réponses!F233</f>
        <v>Est-ce que je réduis l'utilisation d'engrais ?</v>
      </c>
      <c r="E235" s="57" t="str">
        <f>+Réponses!E233</f>
        <v>CAC</v>
      </c>
      <c r="F235" s="66">
        <f>+'P10'!E23</f>
        <v>0</v>
      </c>
      <c r="G235" s="142">
        <f>+'P10'!F23</f>
        <v>0</v>
      </c>
      <c r="H235" s="18" t="str">
        <f>+'P10'!G23</f>
        <v>Sans objet</v>
      </c>
    </row>
    <row r="236" spans="1:8" x14ac:dyDescent="0.35">
      <c r="A236" s="55">
        <f>Réponses!C234</f>
        <v>171</v>
      </c>
      <c r="B236" s="55">
        <v>10</v>
      </c>
      <c r="C236" s="44" t="str">
        <f>Réponses!D234</f>
        <v>10.6</v>
      </c>
      <c r="D236" s="56" t="str">
        <f>Réponses!F234</f>
        <v>Est-ce que je tiens un registre des engrais utilisés ?</v>
      </c>
      <c r="E236" s="57" t="str">
        <f>+Réponses!E234</f>
        <v>CAC</v>
      </c>
      <c r="F236" s="66">
        <f>+'P10'!E24</f>
        <v>0</v>
      </c>
      <c r="G236" s="142">
        <f>+'P10'!F24</f>
        <v>0</v>
      </c>
      <c r="H236" s="18" t="str">
        <f>+'P10'!G24</f>
        <v>Sans objet</v>
      </c>
    </row>
    <row r="237" spans="1:8" x14ac:dyDescent="0.35">
      <c r="A237" s="55">
        <f>Réponses!C235</f>
        <v>172</v>
      </c>
      <c r="B237" s="55">
        <v>10</v>
      </c>
      <c r="C237" s="44" t="str">
        <f>Réponses!D235</f>
        <v>10.6</v>
      </c>
      <c r="D237" s="56" t="str">
        <f>Réponses!F235</f>
        <v>Est-ce que je protège les valeurs environnementales lors de l'utilisation d'engrais ?</v>
      </c>
      <c r="E237" s="57" t="str">
        <f>+Réponses!E235</f>
        <v>CAC</v>
      </c>
      <c r="F237" s="66">
        <f>+'P10'!E25</f>
        <v>0</v>
      </c>
      <c r="G237" s="142">
        <f>+'P10'!F25</f>
        <v>0</v>
      </c>
      <c r="H237" s="18" t="str">
        <f>+'P10'!G25</f>
        <v>Sans objet</v>
      </c>
    </row>
    <row r="238" spans="1:8" x14ac:dyDescent="0.35">
      <c r="A238" s="55">
        <f>Réponses!C236</f>
        <v>173</v>
      </c>
      <c r="B238" s="55">
        <v>10</v>
      </c>
      <c r="C238" s="44" t="str">
        <f>Réponses!D236</f>
        <v>10.6</v>
      </c>
      <c r="D238" s="56" t="str">
        <f>Réponses!F236</f>
        <v>Est-ce que je répare ou atténue les dommages causés par l'utilisation d'engrais ?</v>
      </c>
      <c r="E238" s="57" t="str">
        <f>+Réponses!E236</f>
        <v>CAC</v>
      </c>
      <c r="F238" s="66">
        <f>+'P10'!E26</f>
        <v>0</v>
      </c>
      <c r="G238" s="142">
        <f>+'P10'!F26</f>
        <v>0</v>
      </c>
      <c r="H238" s="18" t="str">
        <f>+'P10'!G26</f>
        <v>Sans objet</v>
      </c>
    </row>
    <row r="239" spans="1:8" x14ac:dyDescent="0.35">
      <c r="A239" s="55">
        <f>Réponses!C237</f>
        <v>174</v>
      </c>
      <c r="B239" s="44">
        <v>10</v>
      </c>
      <c r="C239" s="55" t="str">
        <f>Réponses!D237</f>
        <v>10.7</v>
      </c>
      <c r="D239" s="56" t="str">
        <f>Réponses!F237</f>
        <v>Dois-je utiliser des pesticides sur l'unité de gestion ?</v>
      </c>
      <c r="E239" s="57" t="str">
        <f>+Réponses!E237</f>
        <v>CB</v>
      </c>
      <c r="F239" s="66" t="str">
        <f>+'P10'!E27</f>
        <v>CFR</v>
      </c>
      <c r="G239" s="142">
        <f>+'P10'!F27</f>
        <v>0</v>
      </c>
      <c r="H239" s="18" t="str">
        <f>+'P10'!G27</f>
        <v>Sans objet</v>
      </c>
    </row>
    <row r="240" spans="1:8" x14ac:dyDescent="0.35">
      <c r="A240" s="55"/>
      <c r="B240" s="55"/>
      <c r="C240" s="44"/>
      <c r="D240" s="56"/>
      <c r="E240" s="57"/>
      <c r="F240" s="57"/>
      <c r="G240" s="142">
        <f>+G239</f>
        <v>0</v>
      </c>
      <c r="H240" s="18"/>
    </row>
    <row r="241" spans="1:8" x14ac:dyDescent="0.35">
      <c r="A241" s="55"/>
      <c r="B241" s="55"/>
      <c r="C241" s="44"/>
      <c r="D241" s="56"/>
      <c r="E241" s="57"/>
      <c r="F241" s="57"/>
      <c r="G241" s="142">
        <f>+G240</f>
        <v>0</v>
      </c>
      <c r="H241" s="18"/>
    </row>
    <row r="242" spans="1:8" x14ac:dyDescent="0.35">
      <c r="A242" s="55"/>
      <c r="B242" s="55"/>
      <c r="C242" s="44"/>
      <c r="D242" s="56"/>
      <c r="E242" s="57"/>
      <c r="F242" s="57"/>
      <c r="G242" s="142">
        <f>+G241</f>
        <v>0</v>
      </c>
      <c r="H242" s="18"/>
    </row>
    <row r="243" spans="1:8" x14ac:dyDescent="0.35">
      <c r="A243" s="55"/>
      <c r="B243" s="55"/>
      <c r="C243" s="44"/>
      <c r="D243" s="56"/>
      <c r="E243" s="57"/>
      <c r="F243" s="57"/>
      <c r="G243" s="142">
        <f>+G242</f>
        <v>0</v>
      </c>
      <c r="H243" s="18"/>
    </row>
    <row r="244" spans="1:8" x14ac:dyDescent="0.35">
      <c r="A244" s="55">
        <f>Réponses!C242</f>
        <v>175</v>
      </c>
      <c r="B244" s="55">
        <v>10</v>
      </c>
      <c r="C244" s="44" t="str">
        <f>Réponses!D242</f>
        <v>10.7</v>
      </c>
      <c r="D244" s="56" t="str">
        <f>Réponses!F242</f>
        <v>Est-ce que j'utilise ou stocke des pesticides interdits par le FSC ?</v>
      </c>
      <c r="E244" s="57" t="str">
        <f>+Réponses!E242</f>
        <v>CB</v>
      </c>
      <c r="F244" s="66" t="str">
        <f>+'P10'!E32</f>
        <v>CFR</v>
      </c>
      <c r="G244" s="142">
        <f>+'P10'!F32</f>
        <v>0</v>
      </c>
      <c r="H244" s="18" t="str">
        <f>+'P10'!G32</f>
        <v>Sans objet</v>
      </c>
    </row>
    <row r="245" spans="1:8" x14ac:dyDescent="0.35">
      <c r="A245" s="55">
        <f>Réponses!C243</f>
        <v>176</v>
      </c>
      <c r="B245" s="55">
        <v>10</v>
      </c>
      <c r="C245" s="44" t="str">
        <f>Réponses!D243</f>
        <v>10.7</v>
      </c>
      <c r="D245" s="56" t="str">
        <f>Réponses!F243</f>
        <v>Est-ce que je tiens un registre de tous les pesticides que j'utilise ?</v>
      </c>
      <c r="E245" s="57" t="str">
        <f>+Réponses!E243</f>
        <v>CB</v>
      </c>
      <c r="F245" s="66" t="str">
        <f>+'P10'!E33</f>
        <v>CFR</v>
      </c>
      <c r="G245" s="142">
        <f>+'P10'!F33</f>
        <v>0</v>
      </c>
      <c r="H245" s="18" t="str">
        <f>+'P10'!G33</f>
        <v>Sans objet</v>
      </c>
    </row>
    <row r="246" spans="1:8" ht="30" x14ac:dyDescent="0.35">
      <c r="A246" s="55">
        <f>Réponses!C244</f>
        <v>177</v>
      </c>
      <c r="B246" s="55">
        <v>10</v>
      </c>
      <c r="C246" s="44" t="str">
        <f>Réponses!D244</f>
        <v>10.7</v>
      </c>
      <c r="D246" s="56" t="str">
        <f>Réponses!F244</f>
        <v>Est-ce que je manipule, stocke, transporte et utilise les pesticides en toute sécurité, conformément aux exigences du guide de l'OIT et à la législation en vigueur, et est-ce que je préviens les impacts négatifs potentiels sur l'environnement ?</v>
      </c>
      <c r="E246" s="57" t="str">
        <f>+Réponses!E244</f>
        <v>CB</v>
      </c>
      <c r="F246" s="66" t="str">
        <f>+'P10'!E34</f>
        <v>CFR</v>
      </c>
      <c r="G246" s="142">
        <f>+'P10'!F34</f>
        <v>0</v>
      </c>
      <c r="H246" s="18" t="str">
        <f>+'P10'!G34</f>
        <v>Sans objet</v>
      </c>
    </row>
    <row r="247" spans="1:8" x14ac:dyDescent="0.35">
      <c r="A247" s="55"/>
      <c r="B247" s="55"/>
      <c r="C247" s="44"/>
      <c r="D247" s="56"/>
      <c r="E247" s="57"/>
      <c r="F247" s="57"/>
      <c r="G247" s="142">
        <f>+G246</f>
        <v>0</v>
      </c>
      <c r="H247" s="18"/>
    </row>
    <row r="248" spans="1:8" x14ac:dyDescent="0.35">
      <c r="A248" s="55"/>
      <c r="B248" s="55"/>
      <c r="C248" s="44"/>
      <c r="D248" s="56"/>
      <c r="E248" s="57"/>
      <c r="F248" s="57"/>
      <c r="G248" s="142">
        <f>+G247</f>
        <v>0</v>
      </c>
      <c r="H248" s="18"/>
    </row>
    <row r="249" spans="1:8" x14ac:dyDescent="0.35">
      <c r="A249" s="55">
        <f>Réponses!C247</f>
        <v>178</v>
      </c>
      <c r="B249" s="55">
        <v>10</v>
      </c>
      <c r="C249" s="44" t="str">
        <f>Réponses!D247</f>
        <v>10.7</v>
      </c>
      <c r="D249" s="56" t="str">
        <f>Réponses!F247</f>
        <v>Est-ce que je préviens, atténue ou répare tout impact négatif causé par l'utilisation de pesticides ?</v>
      </c>
      <c r="E249" s="57" t="str">
        <f>+Réponses!E247</f>
        <v>CB</v>
      </c>
      <c r="F249" s="66" t="str">
        <f>+'P10'!E37</f>
        <v>CFR</v>
      </c>
      <c r="G249" s="142">
        <f>+'P10'!F37</f>
        <v>0</v>
      </c>
      <c r="H249" s="18" t="str">
        <f>+'P10'!G37</f>
        <v>Sans objet</v>
      </c>
    </row>
    <row r="250" spans="1:8" x14ac:dyDescent="0.35">
      <c r="A250" s="55">
        <f>Réponses!C248</f>
        <v>179</v>
      </c>
      <c r="B250" s="55">
        <v>10</v>
      </c>
      <c r="C250" s="44" t="str">
        <f>Réponses!D248</f>
        <v>10.8</v>
      </c>
      <c r="D250" s="56" t="str">
        <f>Réponses!F248</f>
        <v>Est-ce que j'utilise des agents de lutte biologique ?</v>
      </c>
      <c r="E250" s="57" t="str">
        <f>+Réponses!E248</f>
        <v>CB</v>
      </c>
      <c r="F250" s="66" t="str">
        <f>+'P10'!E38</f>
        <v>CFR</v>
      </c>
      <c r="G250" s="142">
        <f>+'P10'!F38</f>
        <v>0</v>
      </c>
      <c r="H250" s="18" t="str">
        <f>+'P10'!G38</f>
        <v>Sans objet</v>
      </c>
    </row>
    <row r="251" spans="1:8" x14ac:dyDescent="0.35">
      <c r="A251" s="55"/>
      <c r="B251" s="55"/>
      <c r="C251" s="44"/>
      <c r="D251" s="56"/>
      <c r="E251" s="57"/>
      <c r="F251" s="57"/>
      <c r="G251" s="142">
        <f>+G250</f>
        <v>0</v>
      </c>
      <c r="H251" s="18"/>
    </row>
    <row r="252" spans="1:8" x14ac:dyDescent="0.35">
      <c r="A252" s="55">
        <f>Réponses!C250</f>
        <v>180</v>
      </c>
      <c r="B252" s="55">
        <v>10</v>
      </c>
      <c r="C252" s="44" t="str">
        <f>Réponses!D250</f>
        <v>10.8</v>
      </c>
      <c r="D252" s="56" t="str">
        <f>Réponses!F250</f>
        <v>Est-ce que je minimise et contrôle l'utilisation des agents de lutte biologique ?</v>
      </c>
      <c r="E252" s="57" t="str">
        <f>+Réponses!E250</f>
        <v>CB</v>
      </c>
      <c r="F252" s="66">
        <f>+'P10'!E40</f>
        <v>0</v>
      </c>
      <c r="G252" s="142">
        <f>+'P10'!F40</f>
        <v>0</v>
      </c>
      <c r="H252" s="18" t="str">
        <f>+'P10'!G40</f>
        <v>Sans objet</v>
      </c>
    </row>
    <row r="253" spans="1:8" ht="30" x14ac:dyDescent="0.35">
      <c r="A253" s="55">
        <f>Réponses!C251</f>
        <v>181</v>
      </c>
      <c r="B253" s="55">
        <v>10</v>
      </c>
      <c r="C253" s="44" t="str">
        <f>Réponses!D251</f>
        <v>10.8</v>
      </c>
      <c r="D253" s="56" t="str">
        <f>Réponses!F251</f>
        <v>Lorsque j'utilise des agents biologiques, est-ce que je mets en œuvre des mesures d'utilisation sûre qui empêchent toute atteinte aux valeurs environnementales ?</v>
      </c>
      <c r="E253" s="57" t="str">
        <f>+Réponses!E251</f>
        <v>CB</v>
      </c>
      <c r="F253" s="66">
        <f>+'P10'!E41</f>
        <v>0</v>
      </c>
      <c r="G253" s="142">
        <f>+'P10'!F41</f>
        <v>0</v>
      </c>
      <c r="H253" s="18" t="str">
        <f>+'P10'!G41</f>
        <v>Sans objet</v>
      </c>
    </row>
    <row r="254" spans="1:8" x14ac:dyDescent="0.35">
      <c r="A254" s="55">
        <f>Réponses!C252</f>
        <v>182</v>
      </c>
      <c r="B254" s="55">
        <v>10</v>
      </c>
      <c r="C254" s="44" t="str">
        <f>Réponses!D252</f>
        <v>10.8</v>
      </c>
      <c r="D254" s="56" t="str">
        <f>Réponses!F252</f>
        <v>Est-ce que je tiens un registre de l'utilisation des agents de lutte biologique ?</v>
      </c>
      <c r="E254" s="57" t="str">
        <f>+Réponses!E252</f>
        <v>CB</v>
      </c>
      <c r="F254" s="66">
        <f>+'P10'!E42</f>
        <v>0</v>
      </c>
      <c r="G254" s="142">
        <f>+'P10'!F42</f>
        <v>0</v>
      </c>
      <c r="H254" s="18" t="str">
        <f>+'P10'!G42</f>
        <v>Sans objet</v>
      </c>
    </row>
    <row r="255" spans="1:8" ht="30" x14ac:dyDescent="0.35">
      <c r="A255" s="55">
        <f>Réponses!C253</f>
        <v>183</v>
      </c>
      <c r="B255" s="55">
        <v>10</v>
      </c>
      <c r="C255" s="44" t="str">
        <f>Réponses!D253</f>
        <v>10.9</v>
      </c>
      <c r="D255" s="56" t="str">
        <f>Réponses!F253</f>
        <v>Avez-vous identifié les impacts négatifs possibles causés par les catastrophes naturelles dans l'unité de gestion et les activités susceptibles d'atténuer ces impacts ?</v>
      </c>
      <c r="E255" s="57" t="str">
        <f>+Réponses!E253</f>
        <v>CAC</v>
      </c>
      <c r="F255" s="66">
        <f>+'P10'!E43</f>
        <v>0</v>
      </c>
      <c r="G255" s="142">
        <f>+'P10'!F43</f>
        <v>0</v>
      </c>
      <c r="H255" s="18" t="str">
        <f>+'P10'!G43</f>
        <v>Sans objet</v>
      </c>
    </row>
    <row r="256" spans="1:8" x14ac:dyDescent="0.35">
      <c r="A256" s="55"/>
      <c r="B256" s="55"/>
      <c r="C256" s="44"/>
      <c r="D256" s="56"/>
      <c r="E256" s="57"/>
      <c r="F256" s="57"/>
      <c r="G256" s="142">
        <f>+G255</f>
        <v>0</v>
      </c>
      <c r="H256" s="18"/>
    </row>
    <row r="257" spans="1:8" ht="30" x14ac:dyDescent="0.35">
      <c r="A257" s="55">
        <f>Réponses!C255</f>
        <v>184</v>
      </c>
      <c r="B257" s="55">
        <v>10</v>
      </c>
      <c r="C257" s="44" t="str">
        <f>Réponses!D255</f>
        <v>10.9</v>
      </c>
      <c r="D257" s="56" t="str">
        <f>Réponses!F255</f>
        <v>Est-ce que je détermine si mes activités de gestion sont susceptibles d'augmenter ou d'atténuer la gravité des catastrophes naturelles dans mon unité de gestion ?</v>
      </c>
      <c r="E257" s="57" t="str">
        <f>+Réponses!E255</f>
        <v>CAC</v>
      </c>
      <c r="F257" s="66" t="str">
        <f>+'P10'!E45</f>
        <v>CFR</v>
      </c>
      <c r="G257" s="142">
        <f>+'P10'!F45</f>
        <v>0</v>
      </c>
      <c r="H257" s="18" t="str">
        <f>+'P10'!G45</f>
        <v>Sans objet</v>
      </c>
    </row>
    <row r="258" spans="1:8" ht="30" x14ac:dyDescent="0.35">
      <c r="A258" s="55">
        <f>Réponses!C256</f>
        <v>185</v>
      </c>
      <c r="B258" s="55">
        <v>10</v>
      </c>
      <c r="C258" s="44" t="str">
        <f>Réponses!D256</f>
        <v>10.9</v>
      </c>
      <c r="D258" s="56" t="str">
        <f>Réponses!F256</f>
        <v>Est-ce que je mène mes activités de manière à réduire les risques de catastrophes naturelles, y compris les incendies, à l'intérieur et autour de mon unité de gestion ?</v>
      </c>
      <c r="E258" s="57" t="str">
        <f>+Réponses!E256</f>
        <v>CAC</v>
      </c>
      <c r="F258" s="66" t="str">
        <f>+'P10'!E46</f>
        <v>CFR</v>
      </c>
      <c r="G258" s="142">
        <f>+'P10'!F46</f>
        <v>0</v>
      </c>
      <c r="H258" s="18" t="str">
        <f>+'P10'!G46</f>
        <v>Sans objet</v>
      </c>
    </row>
    <row r="259" spans="1:8" x14ac:dyDescent="0.35">
      <c r="A259" s="55">
        <f>Réponses!C257</f>
        <v>186</v>
      </c>
      <c r="B259" s="55">
        <v>10</v>
      </c>
      <c r="C259" s="44" t="str">
        <f>Réponses!D257</f>
        <v>10.10</v>
      </c>
      <c r="D259" s="56" t="str">
        <f>Réponses!F257</f>
        <v>Est-ce que je protège les valeurs environnementales lorsque je construis, entretiens et utilise des infrastructures et des routes ?</v>
      </c>
      <c r="E259" s="57" t="str">
        <f>+Réponses!E257</f>
        <v>CB</v>
      </c>
      <c r="F259" s="66" t="str">
        <f>+'P10'!E47</f>
        <v>CFR</v>
      </c>
      <c r="G259" s="142">
        <f>+'P10'!F47</f>
        <v>0</v>
      </c>
      <c r="H259" s="18" t="str">
        <f>+'P10'!G47</f>
        <v>Sans objet</v>
      </c>
    </row>
    <row r="260" spans="1:8" ht="30" x14ac:dyDescent="0.35">
      <c r="A260" s="55">
        <f>Réponses!C258</f>
        <v>187</v>
      </c>
      <c r="B260" s="55">
        <v>10</v>
      </c>
      <c r="C260" s="44" t="str">
        <f>Réponses!D258</f>
        <v>10.11</v>
      </c>
      <c r="D260" s="56" t="str">
        <f>Réponses!F258</f>
        <v>Est-ce que je protège les valeurs environnementales, les Hautes Valeurs de Conservation et les arbres restants sur pied lorsque je récolte des arbres ou des produits forestiers non ligneux ?</v>
      </c>
      <c r="E260" s="57" t="str">
        <f>+Réponses!E258</f>
        <v>CB</v>
      </c>
      <c r="F260" s="66" t="str">
        <f>+'P10'!E48</f>
        <v>CFR</v>
      </c>
      <c r="G260" s="142">
        <f>+'P10'!F48</f>
        <v>0</v>
      </c>
      <c r="H260" s="18" t="str">
        <f>+'P10'!G48</f>
        <v>Sans objet</v>
      </c>
    </row>
    <row r="261" spans="1:8" x14ac:dyDescent="0.35">
      <c r="A261" s="55"/>
      <c r="B261" s="55"/>
      <c r="C261" s="44"/>
      <c r="D261" s="56"/>
      <c r="E261" s="57"/>
      <c r="F261" s="57"/>
      <c r="G261" s="142">
        <f>+G260</f>
        <v>0</v>
      </c>
      <c r="H261" s="18"/>
    </row>
    <row r="262" spans="1:8" x14ac:dyDescent="0.35">
      <c r="A262" s="55">
        <f>Réponses!C260</f>
        <v>188</v>
      </c>
      <c r="B262" s="55">
        <v>10</v>
      </c>
      <c r="C262" s="44" t="str">
        <f>Réponses!D260</f>
        <v>10.11</v>
      </c>
      <c r="D262" s="56" t="str">
        <f>Réponses!F260</f>
        <v>Est-ce que je répare immédiatement et/ou atténue les dommages que j'ai causés aux valeurs environnementales ?</v>
      </c>
      <c r="E262" s="57" t="str">
        <f>+Réponses!E260</f>
        <v>CB</v>
      </c>
      <c r="F262" s="66">
        <f>+'P10'!E50</f>
        <v>0</v>
      </c>
      <c r="G262" s="142">
        <f>+'P10'!F50</f>
        <v>0</v>
      </c>
      <c r="H262" s="18" t="str">
        <f>+'P10'!G50</f>
        <v>Sans objet</v>
      </c>
    </row>
    <row r="263" spans="1:8" x14ac:dyDescent="0.35">
      <c r="A263" s="55"/>
      <c r="B263" s="55"/>
      <c r="C263" s="44"/>
      <c r="D263" s="56"/>
      <c r="E263" s="57"/>
      <c r="F263" s="57"/>
      <c r="G263" s="142">
        <f>+G262</f>
        <v>0</v>
      </c>
      <c r="H263" s="18"/>
    </row>
    <row r="264" spans="1:8" x14ac:dyDescent="0.35">
      <c r="A264" s="55">
        <f>Réponses!C262</f>
        <v>189</v>
      </c>
      <c r="B264" s="55">
        <v>10</v>
      </c>
      <c r="C264" s="44" t="str">
        <f>Réponses!D262</f>
        <v>10.11</v>
      </c>
      <c r="D264" s="56" t="str">
        <f>Réponses!F262</f>
        <v>Est-ce que je laisse les matériaux morts et en décomposition dans la forêt après la récolte pour préserver les valeurs environnementales ?</v>
      </c>
      <c r="E264" s="57" t="str">
        <f>+Réponses!E262</f>
        <v>CB</v>
      </c>
      <c r="F264" s="66">
        <f>+'P10'!E52</f>
        <v>0</v>
      </c>
      <c r="G264" s="132">
        <f>+'P10'!F52</f>
        <v>0</v>
      </c>
      <c r="H264" s="18" t="str">
        <f>+'P10'!G52</f>
        <v>Sans objet</v>
      </c>
    </row>
    <row r="265" spans="1:8" x14ac:dyDescent="0.35">
      <c r="A265" s="55">
        <f>Réponses!C263</f>
        <v>190</v>
      </c>
      <c r="B265" s="55">
        <v>10</v>
      </c>
      <c r="C265" s="44" t="str">
        <f>Réponses!D263</f>
        <v>10.12</v>
      </c>
      <c r="D265" s="56" t="str">
        <f>Réponses!F263</f>
        <v>Est-ce que je nettoie, collecte, transporte et élimine correctement les déchets non forestiers ?</v>
      </c>
      <c r="E265" s="57" t="str">
        <f>+Réponses!E263</f>
        <v>CAC</v>
      </c>
      <c r="F265" s="66">
        <f>+'P10'!E53</f>
        <v>0</v>
      </c>
      <c r="G265" s="70">
        <f>+'P10'!F53</f>
        <v>0</v>
      </c>
      <c r="H265" s="18" t="str">
        <f>+'P10'!G53</f>
        <v>Sans objet</v>
      </c>
    </row>
    <row r="266" spans="1:8" x14ac:dyDescent="0.35">
      <c r="A266" s="55"/>
      <c r="B266" s="55"/>
      <c r="C266" s="44"/>
      <c r="D266" s="56"/>
      <c r="E266" s="57"/>
      <c r="F266" s="57"/>
      <c r="G266" s="70">
        <f>+G265</f>
        <v>0</v>
      </c>
      <c r="H266" s="18"/>
    </row>
    <row r="267" spans="1:8" x14ac:dyDescent="0.35">
      <c r="A267" s="55"/>
      <c r="B267" s="55"/>
      <c r="C267" s="44"/>
      <c r="D267" s="56"/>
      <c r="E267" s="57"/>
      <c r="F267" s="57"/>
      <c r="G267" s="132">
        <f>+G266</f>
        <v>0</v>
      </c>
      <c r="H267" s="18"/>
    </row>
  </sheetData>
  <sheetProtection algorithmName="SHA-512" hashValue="9qkEOt+EsDuIpXaZcAThXdGZvRHnJcA8TIdpyy4/OXncHa6dH3CkIEXyxCbdaDNov6sK96gR+KrZiKJnIPtzsw==" saltValue="LBD6Wq/iAZr6FgZ1jqhUCg==" spinCount="100000" sheet="1" formatCells="0" formatRows="0" autoFilter="0" pivotTables="0"/>
  <mergeCells count="4">
    <mergeCell ref="A1:H1"/>
    <mergeCell ref="A2:H2"/>
    <mergeCell ref="A3:H3"/>
    <mergeCell ref="A5:H10"/>
  </mergeCells>
  <conditionalFormatting sqref="A13:D267">
    <cfRule type="expression" dxfId="22" priority="2">
      <formula>$E13="CAC"</formula>
    </cfRule>
  </conditionalFormatting>
  <conditionalFormatting sqref="A13:F64 F65:F66 A65:E67 A68:F69 A70:E70 A71:F71 A72:E75 A76:F77 A78:E81 A82:F82 A83:E84 A85:F85 A86:E87 A88:F88 A89:E96 A97:F97 A98:E101 A102:F102 A103:E103 A104:F104 A105:E105 A106:F106 A107:E108 A109:F109 A110:E119 A120:F120 A121:E122 A123:F123 A124:E132 A133:F133 A134:E135 A136:F136 A137:E139 A140:F141 A142:E156 A157:F157 A158:E161 A162:F163 A164:E164 A165:F165 A166:E166 A167:F167 A168:E170 A171:F172 A173:E174 A175:F175 A176:E176 A177:F177 A178:E178 A179:F179 A180:E181 A182:F182 A183:E184 A185:F185 A186:E187 A188:F188 A189:E189 A190:F190 A191:E202 A203:F203 A204:E225 A226:F226 A227:E230 A231:F231 A232:E232 A233:F233 A234:E239 A240:F243 A244:E246 A247:F248 A249:E250 A251:F251 A252:E255 A256:F256 A257:E260 A261:F261 A262:E262 A263:F263 A264:E265 A266:F267">
    <cfRule type="expression" dxfId="21" priority="1">
      <formula>$E13="CB"</formula>
    </cfRule>
  </conditionalFormatting>
  <conditionalFormatting sqref="E13:F64 F65:F66 E65:E67 E68:F69 E70 E71:F71 E72:E75 E76:F77 E78:E81 E82:F82 E83:E84 E85:F85 E86:E87 E88:F88 E89:E96 E97:F97 E98:E101 E102:F102 E103 E104:F104 E105 E106:F106 E107:E108 E109:F109 E110:E119 E120:F120 E121:E122 E123:F123 E124:E132 E133:F133 E134:E135 E136:F136 E137:E139 E140:F141 E142:E156 E157:F157 E158:E161 E162:F163 E164 E165:F165 E166 E167:F167 E168:E170 E171:F172 E173:E174 E175:F175 E176 E177:F177 E178 E179:F179 E180:E181 E182:F182 E183:E184 E185:F185 E186:E187 E188:F188 E189 E190:F190 E191:E202 E203:F203 E204:E225 E226:F226 E227:E230 E231:F231 E232 E233:F233 E234:E239 E240:F243 E244:E246 E247:F248 E249:E250 E251:F251 E252:E255 E256:F256 E257:E260 E261:F261 E262 E263:F263 E264:E265 E266:F267">
    <cfRule type="containsText" dxfId="20" priority="3" operator="containsText" text="CAC">
      <formula>NOT(ISERROR(SEARCH("CAC",E13)))</formula>
    </cfRule>
    <cfRule type="containsText" dxfId="19" priority="4" operator="containsText" text="CB">
      <formula>NOT(ISERROR(SEARCH("CB",E13)))</formula>
    </cfRule>
  </conditionalFormatting>
  <conditionalFormatting sqref="H13:H267">
    <cfRule type="containsText" dxfId="18" priority="5" operator="containsText" text="Conformité">
      <formula>NOT(ISERROR(SEARCH("Conformité",H13)))</formula>
    </cfRule>
    <cfRule type="containsText" dxfId="17" priority="6" operator="containsText" text="Non conforme">
      <formula>NOT(ISERROR(SEARCH("Non conforme",H13)))</formula>
    </cfRule>
  </conditionalFormatting>
  <pageMargins left="0.7" right="0.7" top="0.75" bottom="0.75" header="0.3" footer="0.3"/>
  <drawing r:id="rId1"/>
  <tableParts count="1">
    <tablePart r:id="rId2"/>
  </tableParts>
  <extLst>
    <ext xmlns:x15="http://schemas.microsoft.com/office/spreadsheetml/2010/11/main" uri="{3A4CF648-6AED-40f4-86FF-DC5316D8AED3}">
      <x14:slicerList xmlns:x14="http://schemas.microsoft.com/office/spreadsheetml/2009/9/main">
        <x14:slicer r:id="rId3"/>
      </x14:slicerList>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EFCC30-2C21-432F-9CB7-64DFA50D31CB}">
  <sheetPr>
    <tabColor rgb="FF8ABADD"/>
  </sheetPr>
  <dimension ref="A1:J267"/>
  <sheetViews>
    <sheetView showZeros="0" zoomScale="70" zoomScaleNormal="70" workbookViewId="0">
      <pane xSplit="10" ySplit="12" topLeftCell="K29" activePane="bottomRight" state="frozen"/>
      <selection pane="topRight" activeCell="K1" sqref="K1"/>
      <selection pane="bottomLeft" activeCell="A13" sqref="A13"/>
      <selection pane="bottomRight" activeCell="A3" sqref="A3:J3"/>
    </sheetView>
  </sheetViews>
  <sheetFormatPr baseColWidth="10" defaultColWidth="11.54296875" defaultRowHeight="15" x14ac:dyDescent="0.35"/>
  <cols>
    <col min="1" max="1" width="15" style="61" bestFit="1" customWidth="1"/>
    <col min="2" max="2" width="9" style="61" bestFit="1" customWidth="1"/>
    <col min="3" max="3" width="8.26953125" style="61" bestFit="1" customWidth="1"/>
    <col min="4" max="4" width="60.7265625" style="61" customWidth="1"/>
    <col min="5" max="5" width="7.1796875" style="61" customWidth="1"/>
    <col min="6" max="6" width="10.26953125" style="61" hidden="1" customWidth="1"/>
    <col min="7" max="7" width="10.54296875" style="61" bestFit="1" customWidth="1"/>
    <col min="8" max="8" width="20.7265625" style="61" bestFit="1" customWidth="1"/>
    <col min="9" max="9" width="15.54296875" style="61" customWidth="1"/>
    <col min="10" max="10" width="58.7265625" style="61" customWidth="1"/>
    <col min="11" max="11" width="3.54296875" style="61" customWidth="1"/>
    <col min="12" max="16384" width="11.54296875" style="61"/>
  </cols>
  <sheetData>
    <row r="1" spans="1:10" ht="24.5" x14ac:dyDescent="0.35">
      <c r="A1" s="191" t="s">
        <v>529</v>
      </c>
      <c r="B1" s="192"/>
      <c r="C1" s="192"/>
      <c r="D1" s="192"/>
      <c r="E1" s="192"/>
      <c r="F1" s="192"/>
      <c r="G1" s="192"/>
      <c r="H1" s="192"/>
      <c r="I1" s="192"/>
      <c r="J1" s="193"/>
    </row>
    <row r="2" spans="1:10" ht="75" hidden="1" customHeight="1" x14ac:dyDescent="0.35">
      <c r="A2" s="189" t="s">
        <v>530</v>
      </c>
      <c r="B2" s="189"/>
      <c r="C2" s="190"/>
      <c r="D2" s="190"/>
      <c r="E2" s="190"/>
      <c r="F2" s="190"/>
      <c r="G2" s="190"/>
      <c r="H2" s="190"/>
      <c r="I2" s="190"/>
      <c r="J2" s="190"/>
    </row>
    <row r="3" spans="1:10" x14ac:dyDescent="0.35">
      <c r="A3" s="187" t="s">
        <v>685</v>
      </c>
      <c r="B3" s="187"/>
      <c r="C3" s="187"/>
      <c r="D3" s="187"/>
      <c r="E3" s="187"/>
      <c r="F3" s="187"/>
      <c r="G3" s="187"/>
      <c r="H3" s="187"/>
      <c r="I3" s="187"/>
      <c r="J3" s="187"/>
    </row>
    <row r="4" spans="1:10" ht="5.15" customHeight="1" x14ac:dyDescent="0.35">
      <c r="A4" s="1"/>
      <c r="B4" s="1"/>
      <c r="C4" s="1"/>
      <c r="D4" s="1"/>
      <c r="E4" s="1"/>
      <c r="F4" s="1"/>
      <c r="G4" s="1"/>
      <c r="H4" s="1"/>
      <c r="I4" s="1"/>
      <c r="J4" s="1"/>
    </row>
    <row r="5" spans="1:10" x14ac:dyDescent="0.35">
      <c r="A5" s="188"/>
      <c r="B5" s="188"/>
      <c r="C5" s="188"/>
      <c r="D5" s="188"/>
      <c r="E5" s="188"/>
      <c r="F5" s="188"/>
      <c r="G5" s="188"/>
      <c r="H5" s="188"/>
      <c r="I5" s="188"/>
      <c r="J5" s="188"/>
    </row>
    <row r="6" spans="1:10" x14ac:dyDescent="0.35">
      <c r="A6" s="188"/>
      <c r="B6" s="188"/>
      <c r="C6" s="188"/>
      <c r="D6" s="188"/>
      <c r="E6" s="188"/>
      <c r="F6" s="188"/>
      <c r="G6" s="188"/>
      <c r="H6" s="188"/>
      <c r="I6" s="188"/>
      <c r="J6" s="188"/>
    </row>
    <row r="7" spans="1:10" x14ac:dyDescent="0.35">
      <c r="A7" s="188"/>
      <c r="B7" s="188"/>
      <c r="C7" s="188"/>
      <c r="D7" s="188"/>
      <c r="E7" s="188"/>
      <c r="F7" s="188"/>
      <c r="G7" s="188"/>
      <c r="H7" s="188"/>
      <c r="I7" s="188"/>
      <c r="J7" s="188"/>
    </row>
    <row r="8" spans="1:10" x14ac:dyDescent="0.35">
      <c r="A8" s="188"/>
      <c r="B8" s="188"/>
      <c r="C8" s="188"/>
      <c r="D8" s="188"/>
      <c r="E8" s="188"/>
      <c r="F8" s="188"/>
      <c r="G8" s="188"/>
      <c r="H8" s="188"/>
      <c r="I8" s="188"/>
      <c r="J8" s="188"/>
    </row>
    <row r="9" spans="1:10" x14ac:dyDescent="0.35">
      <c r="A9" s="188"/>
      <c r="B9" s="188"/>
      <c r="C9" s="188"/>
      <c r="D9" s="188"/>
      <c r="E9" s="188"/>
      <c r="F9" s="188"/>
      <c r="G9" s="188"/>
      <c r="H9" s="188"/>
      <c r="I9" s="188"/>
      <c r="J9" s="188"/>
    </row>
    <row r="10" spans="1:10" x14ac:dyDescent="0.35">
      <c r="A10" s="188"/>
      <c r="B10" s="188"/>
      <c r="C10" s="188"/>
      <c r="D10" s="188"/>
      <c r="E10" s="188"/>
      <c r="F10" s="188"/>
      <c r="G10" s="188"/>
      <c r="H10" s="188"/>
      <c r="I10" s="188"/>
      <c r="J10" s="188"/>
    </row>
    <row r="11" spans="1:10" ht="5.15" customHeight="1" x14ac:dyDescent="0.35">
      <c r="A11" s="33"/>
      <c r="B11" s="33"/>
      <c r="C11" s="33"/>
      <c r="D11" s="33"/>
      <c r="E11" s="33"/>
      <c r="F11" s="33"/>
      <c r="G11" s="33"/>
      <c r="H11" s="33"/>
      <c r="I11" s="33"/>
      <c r="J11" s="33"/>
    </row>
    <row r="12" spans="1:10" ht="15.5" thickBot="1" x14ac:dyDescent="0.4">
      <c r="A12" s="120" t="s">
        <v>515</v>
      </c>
      <c r="B12" s="34" t="s">
        <v>531</v>
      </c>
      <c r="C12" s="121" t="s">
        <v>6</v>
      </c>
      <c r="D12" s="122" t="s">
        <v>516</v>
      </c>
      <c r="E12" s="35" t="s">
        <v>7</v>
      </c>
      <c r="F12" s="35" t="s">
        <v>532</v>
      </c>
      <c r="G12" s="124" t="s">
        <v>9</v>
      </c>
      <c r="H12" s="123" t="s">
        <v>518</v>
      </c>
      <c r="I12" s="123" t="s">
        <v>11</v>
      </c>
      <c r="J12" s="125" t="s">
        <v>519</v>
      </c>
    </row>
    <row r="13" spans="1:10" ht="45.5" thickTop="1" x14ac:dyDescent="0.35">
      <c r="A13" s="55">
        <f>Réponses!C11</f>
        <v>1</v>
      </c>
      <c r="B13" s="55">
        <v>1</v>
      </c>
      <c r="C13" s="55" t="str">
        <f>Réponses!D11</f>
        <v>1.1</v>
      </c>
      <c r="D13" s="56" t="str">
        <f>Réponses!F11</f>
        <v>Ai-je un document d'autorisation légale pour le développement de mon activité en tant que producteur/entreprise/organisation ?</v>
      </c>
      <c r="E13" s="57" t="str">
        <f>+Réponses!E11</f>
        <v>CAC</v>
      </c>
      <c r="F13" s="57">
        <f>+Principio1[[#This Row],[CFR]]</f>
        <v>0</v>
      </c>
      <c r="G13" s="48" t="str">
        <f>+Principio1[[#This Row],[Réponse]]</f>
        <v>Sans objet</v>
      </c>
      <c r="H13" s="38" t="str">
        <f>+Principio1[[#This Row],[Niveau de conformité]]</f>
        <v>Sans objet</v>
      </c>
      <c r="I13" s="39" t="str">
        <f>+Principio1[[#This Row],[Type d''action]]</f>
        <v xml:space="preserve"> </v>
      </c>
      <c r="J13" s="40" t="str">
        <f>+Principio1[[#This Row],[Activités]]</f>
        <v>Je vous remercie. Veuillez poursuivre avec la question suivante.</v>
      </c>
    </row>
    <row r="14" spans="1:10" ht="30" x14ac:dyDescent="0.35">
      <c r="A14" s="55">
        <f>Réponses!C12</f>
        <v>2</v>
      </c>
      <c r="B14" s="55">
        <v>1</v>
      </c>
      <c r="C14" s="55" t="str">
        <f>Réponses!D12</f>
        <v>1.2</v>
      </c>
      <c r="D14" s="56" t="str">
        <f>Réponses!F12</f>
        <v>Ai-je un document prouvant que j'ai le droit d'utiliser mon unité de gestion ?</v>
      </c>
      <c r="E14" s="57" t="str">
        <f>+Réponses!E12</f>
        <v>CB</v>
      </c>
      <c r="F14" s="57">
        <f>+Principio1[[#This Row],[CFR]]</f>
        <v>0</v>
      </c>
      <c r="G14" s="48" t="str">
        <f>+Principio1[[#This Row],[Réponse]]</f>
        <v>Sans objet</v>
      </c>
      <c r="H14" s="43" t="str">
        <f>+Principio1[[#This Row],[Niveau de conformité]]</f>
        <v>Sans objet</v>
      </c>
      <c r="I14" s="44" t="str">
        <f>+Principio1[[#This Row],[Type d''action]]</f>
        <v xml:space="preserve"> </v>
      </c>
      <c r="J14" s="45" t="str">
        <f>+Principio1[[#This Row],[Activités]]</f>
        <v>Je vous remercie. Veuillez poursuivre avec la question suivante.</v>
      </c>
    </row>
    <row r="15" spans="1:10" ht="30" x14ac:dyDescent="0.35">
      <c r="A15" s="55">
        <f>Réponses!C13</f>
        <v>3</v>
      </c>
      <c r="B15" s="55">
        <v>1</v>
      </c>
      <c r="C15" s="55" t="str">
        <f>Réponses!D13</f>
        <v>1.2</v>
      </c>
      <c r="D15" s="56" t="str">
        <f>Réponses!F13</f>
        <v>Est-ce que je sais où se trouvent les limites de mon unité de gestion ?</v>
      </c>
      <c r="E15" s="57" t="str">
        <f>+Réponses!E13</f>
        <v>CB</v>
      </c>
      <c r="F15" s="57">
        <f>+Principio1[[#This Row],[CFR]]</f>
        <v>0</v>
      </c>
      <c r="G15" s="48">
        <f>+Principio1[[#This Row],[Réponse]]</f>
        <v>0</v>
      </c>
      <c r="H15" s="43">
        <f>+Principio1[[#This Row],[Niveau de conformité]]</f>
        <v>0</v>
      </c>
      <c r="I15" s="44" t="str">
        <f>+Principio1[[#This Row],[Type d''action]]</f>
        <v xml:space="preserve"> </v>
      </c>
      <c r="J15" s="45" t="str">
        <f>+Principio1[[#This Row],[Activités]]</f>
        <v>Nous attendons votre réponse</v>
      </c>
    </row>
    <row r="16" spans="1:10" x14ac:dyDescent="0.35">
      <c r="A16" s="55">
        <f>Réponses!C14</f>
        <v>4</v>
      </c>
      <c r="B16" s="55">
        <v>1</v>
      </c>
      <c r="C16" s="55" t="str">
        <f>Réponses!D14</f>
        <v>1.2</v>
      </c>
      <c r="D16" s="56" t="str">
        <f>Réponses!F14</f>
        <v>Ai-je une carte indiquant les limites de mon unité de gestion ?</v>
      </c>
      <c r="E16" s="57" t="str">
        <f>+Réponses!E14</f>
        <v>CB</v>
      </c>
      <c r="F16" s="57">
        <f>+Principio1[[#This Row],[CFR]]</f>
        <v>0</v>
      </c>
      <c r="G16" s="48">
        <f>+Principio1[[#This Row],[Réponse]]</f>
        <v>0</v>
      </c>
      <c r="H16" s="43" t="str">
        <f>+Principio1[[#This Row],[Niveau de conformité]]</f>
        <v>Sans objet</v>
      </c>
      <c r="I16" s="44" t="str">
        <f>+Principio1[[#This Row],[Type d''action]]</f>
        <v xml:space="preserve"> </v>
      </c>
      <c r="J16" s="45" t="str">
        <f>+Principio1[[#This Row],[Activités]]</f>
        <v>Nous attendons votre réponse</v>
      </c>
    </row>
    <row r="17" spans="1:10" ht="45" x14ac:dyDescent="0.35">
      <c r="A17" s="55">
        <f>Réponses!C15</f>
        <v>5</v>
      </c>
      <c r="B17" s="55">
        <v>1</v>
      </c>
      <c r="C17" s="55" t="str">
        <f>Réponses!D15</f>
        <v>1.3</v>
      </c>
      <c r="D17" s="56" t="str">
        <f>Réponses!F15</f>
        <v>Est-ce que je connais et comprends les lois et les conventions internationales auxquelles je dois me conformer dans le cadre de mon activité forestière ?</v>
      </c>
      <c r="E17" s="57" t="str">
        <f>+Réponses!E15</f>
        <v>CB</v>
      </c>
      <c r="F17" s="57">
        <f>+Principio1[[#This Row],[CFR]]</f>
        <v>0</v>
      </c>
      <c r="G17" s="48">
        <f>+Principio1[[#This Row],[Réponse]]</f>
        <v>0</v>
      </c>
      <c r="H17" s="43" t="str">
        <f>+Principio1[[#This Row],[Niveau de conformité]]</f>
        <v>Sans objet</v>
      </c>
      <c r="I17" s="44" t="str">
        <f>+Principio1[[#This Row],[Type d''action]]</f>
        <v xml:space="preserve"> </v>
      </c>
      <c r="J17" s="45" t="str">
        <f>+Principio1[[#This Row],[Activités]]</f>
        <v>Nous attendons votre réponse</v>
      </c>
    </row>
    <row r="18" spans="1:10" ht="45" x14ac:dyDescent="0.35">
      <c r="A18" s="55">
        <f>Réponses!C16</f>
        <v>5</v>
      </c>
      <c r="B18" s="55">
        <v>1</v>
      </c>
      <c r="C18" s="55" t="str">
        <f>Réponses!D16</f>
        <v>1.3</v>
      </c>
      <c r="D18" s="56" t="str">
        <f>Réponses!F16</f>
        <v>Est-ce que je connais et comprends les lois et les conventions internationales auxquelles je dois me conformer dans le cadre de mon activité forestière ?</v>
      </c>
      <c r="E18" s="57" t="str">
        <f>+Réponses!E16</f>
        <v>CB</v>
      </c>
      <c r="F18" s="57">
        <f>+Principio1[[#This Row],[CFR]]</f>
        <v>0</v>
      </c>
      <c r="G18" s="48">
        <f>+Principio1[[#This Row],[Réponse]]</f>
        <v>0</v>
      </c>
      <c r="H18" s="43" t="str">
        <f>+Principio1[[#This Row],[Niveau de conformité]]</f>
        <v>Sans objet</v>
      </c>
      <c r="I18" s="44" t="str">
        <f>+Principio1[[#This Row],[Type d''action]]</f>
        <v xml:space="preserve"> </v>
      </c>
      <c r="J18" s="45" t="str">
        <f>+Principio1[[#This Row],[Activités]]</f>
        <v>Nous attendons votre réponse</v>
      </c>
    </row>
    <row r="19" spans="1:10" ht="30" x14ac:dyDescent="0.35">
      <c r="A19" s="55">
        <f>Réponses!C17</f>
        <v>6</v>
      </c>
      <c r="B19" s="55">
        <v>1</v>
      </c>
      <c r="C19" s="55" t="str">
        <f>Réponses!D17</f>
        <v>1.3</v>
      </c>
      <c r="D19" s="56" t="str">
        <f>Réponses!F17</f>
        <v>Puis-je prouver que je respecte les lois et les conventions internationales qui s'appliquent à mon activité forestière ?</v>
      </c>
      <c r="E19" s="57" t="str">
        <f>+Réponses!E17</f>
        <v>CB</v>
      </c>
      <c r="F19" s="57">
        <f>+Principio1[[#This Row],[CFR]]</f>
        <v>0</v>
      </c>
      <c r="G19" s="48">
        <f>+Principio1[[#This Row],[Réponse]]</f>
        <v>0</v>
      </c>
      <c r="H19" s="43" t="str">
        <f>+Principio1[[#This Row],[Niveau de conformité]]</f>
        <v>Sans objet</v>
      </c>
      <c r="I19" s="44" t="str">
        <f>+Principio1[[#This Row],[Type d''action]]</f>
        <v xml:space="preserve"> </v>
      </c>
      <c r="J19" s="45" t="str">
        <f>+Principio1[[#This Row],[Activités]]</f>
        <v>Nous attendons votre réponse</v>
      </c>
    </row>
    <row r="20" spans="1:10" ht="30" x14ac:dyDescent="0.35">
      <c r="A20" s="55">
        <f>Réponses!C18</f>
        <v>7</v>
      </c>
      <c r="B20" s="55">
        <v>1</v>
      </c>
      <c r="C20" s="55" t="str">
        <f>Réponses!D18</f>
        <v>1.3</v>
      </c>
      <c r="D20" s="56" t="str">
        <f>Réponses!F18</f>
        <v>Est-ce que je paie tous les impôts et taxes à temps pour mon unité de gestion et pour l'activité forestière que je mène ?</v>
      </c>
      <c r="E20" s="57" t="str">
        <f>+Réponses!E18</f>
        <v>CB</v>
      </c>
      <c r="F20" s="57">
        <f>+Principio1[[#This Row],[CFR]]</f>
        <v>0</v>
      </c>
      <c r="G20" s="48">
        <f>+Principio1[[#This Row],[Réponse]]</f>
        <v>0</v>
      </c>
      <c r="H20" s="43">
        <f>+Principio1[[#This Row],[Niveau de conformité]]</f>
        <v>0</v>
      </c>
      <c r="I20" s="44" t="str">
        <f>+Principio1[[#This Row],[Type d''action]]</f>
        <v xml:space="preserve"> </v>
      </c>
      <c r="J20" s="45" t="str">
        <f>+Principio1[[#This Row],[Activités]]</f>
        <v>Nous attendons votre réponse</v>
      </c>
    </row>
    <row r="21" spans="1:10" ht="30" x14ac:dyDescent="0.35">
      <c r="A21" s="55">
        <f>Réponses!C19</f>
        <v>7</v>
      </c>
      <c r="B21" s="55">
        <v>1</v>
      </c>
      <c r="C21" s="55" t="str">
        <f>Réponses!D19</f>
        <v>1.3</v>
      </c>
      <c r="D21" s="56" t="str">
        <f>Réponses!F19</f>
        <v>Est-ce que je paie tous les impôts et taxes à temps pour mon unité de gestion et pour l'activité forestière que je mène ?</v>
      </c>
      <c r="E21" s="57" t="str">
        <f>+Réponses!E19</f>
        <v>CB</v>
      </c>
      <c r="F21" s="57">
        <f>+Principio1[[#This Row],[CFR]]</f>
        <v>0</v>
      </c>
      <c r="G21" s="48">
        <f>+Principio1[[#This Row],[Réponse]]</f>
        <v>0</v>
      </c>
      <c r="H21" s="43" t="str">
        <f>+Principio1[[#This Row],[Niveau de conformité]]</f>
        <v>Sans objet</v>
      </c>
      <c r="I21" s="44" t="str">
        <f>+Principio1[[#This Row],[Type d''action]]</f>
        <v xml:space="preserve"> </v>
      </c>
      <c r="J21" s="45" t="str">
        <f>+Principio1[[#This Row],[Activités]]</f>
        <v>Nous attendons votre réponse</v>
      </c>
    </row>
    <row r="22" spans="1:10" ht="45" x14ac:dyDescent="0.35">
      <c r="A22" s="55">
        <f>Réponses!C20</f>
        <v>8</v>
      </c>
      <c r="B22" s="55">
        <v>1</v>
      </c>
      <c r="C22" s="55" t="str">
        <f>Réponses!D20</f>
        <v>1.4</v>
      </c>
      <c r="D22" s="56" t="str">
        <f>Réponses!F20</f>
        <v>Est-ce que je protège mon unité de gestion contre la récolte illégale, la chasse, la pêche, le piégeage, la collecte, l'installation et d'autres activités non autorisées ?</v>
      </c>
      <c r="E22" s="57" t="str">
        <f>+Réponses!E20</f>
        <v>CAC</v>
      </c>
      <c r="F22" s="57">
        <f>+Principio1[[#This Row],[CFR]]</f>
        <v>0</v>
      </c>
      <c r="G22" s="48">
        <f>+Principio1[[#This Row],[Réponse]]</f>
        <v>0</v>
      </c>
      <c r="H22" s="43" t="str">
        <f>+Principio1[[#This Row],[Niveau de conformité]]</f>
        <v>Sans objet</v>
      </c>
      <c r="I22" s="44" t="str">
        <f>+Principio1[[#This Row],[Type d''action]]</f>
        <v xml:space="preserve"> </v>
      </c>
      <c r="J22" s="45" t="str">
        <f>+Principio1[[#This Row],[Activités]]</f>
        <v>Nous attendons votre réponse</v>
      </c>
    </row>
    <row r="23" spans="1:10" ht="45" x14ac:dyDescent="0.35">
      <c r="A23" s="55">
        <f>Réponses!C21</f>
        <v>8</v>
      </c>
      <c r="B23" s="55">
        <v>1</v>
      </c>
      <c r="C23" s="55" t="str">
        <f>Réponses!D21</f>
        <v>1.4</v>
      </c>
      <c r="D23" s="56" t="str">
        <f>Réponses!F21</f>
        <v>Est-ce que je protège mon unité de gestion contre la récolte illégale, la chasse, la pêche, le piégeage, la collecte, l'installation et d'autres activités non autorisées ?</v>
      </c>
      <c r="E23" s="57" t="str">
        <f>+Réponses!E21</f>
        <v>CAC</v>
      </c>
      <c r="F23" s="57">
        <f>+Principio1[[#This Row],[CFR]]</f>
        <v>0</v>
      </c>
      <c r="G23" s="48">
        <f>+Principio1[[#This Row],[Réponse]]</f>
        <v>0</v>
      </c>
      <c r="H23" s="43" t="str">
        <f>+Principio1[[#This Row],[Niveau de conformité]]</f>
        <v>Sans objet</v>
      </c>
      <c r="I23" s="44" t="str">
        <f>+Principio1[[#This Row],[Type d''action]]</f>
        <v xml:space="preserve"> </v>
      </c>
      <c r="J23" s="45" t="str">
        <f>+Principio1[[#This Row],[Activités]]</f>
        <v>Nous attendons votre réponse</v>
      </c>
    </row>
    <row r="24" spans="1:10" ht="45" x14ac:dyDescent="0.35">
      <c r="A24" s="55">
        <f>Réponses!C22</f>
        <v>8</v>
      </c>
      <c r="B24" s="55">
        <v>1</v>
      </c>
      <c r="C24" s="55" t="str">
        <f>Réponses!D22</f>
        <v>1.4</v>
      </c>
      <c r="D24" s="56" t="str">
        <f>Réponses!F22</f>
        <v>Est-ce que je protège mon unité de gestion contre la récolte illégale, la chasse, la pêche, le piégeage, la collecte, l'installation et d'autres activités non autorisées ?</v>
      </c>
      <c r="E24" s="57" t="str">
        <f>+Réponses!E22</f>
        <v>CAC</v>
      </c>
      <c r="F24" s="57">
        <f>+Principio1[[#This Row],[CFR]]</f>
        <v>0</v>
      </c>
      <c r="G24" s="48">
        <f>+Principio1[[#This Row],[Réponse]]</f>
        <v>0</v>
      </c>
      <c r="H24" s="43">
        <f>+Principio1[[#This Row],[Niveau de conformité]]</f>
        <v>0</v>
      </c>
      <c r="I24" s="44" t="str">
        <f>+Principio1[[#This Row],[Type d''action]]</f>
        <v xml:space="preserve"> </v>
      </c>
      <c r="J24" s="45" t="str">
        <f>+Principio1[[#This Row],[Activités]]</f>
        <v>Nous attendons votre réponse</v>
      </c>
    </row>
    <row r="25" spans="1:10" ht="30" x14ac:dyDescent="0.35">
      <c r="A25" s="55">
        <f>Réponses!C23</f>
        <v>9</v>
      </c>
      <c r="B25" s="55">
        <v>1</v>
      </c>
      <c r="C25" s="55" t="str">
        <f>Réponses!D23</f>
        <v>1.4</v>
      </c>
      <c r="D25" s="56" t="str">
        <f>Réponses!F23</f>
        <v>Est-ce que je coopère avec les institutions gouvernementales pour la protection contre les activités illégales ?</v>
      </c>
      <c r="E25" s="57" t="str">
        <f>+Réponses!E23</f>
        <v>CAC</v>
      </c>
      <c r="F25" s="57">
        <f>+Principio1[[#This Row],[CFR]]</f>
        <v>0</v>
      </c>
      <c r="G25" s="48">
        <f>+Principio1[[#This Row],[Réponse]]</f>
        <v>0</v>
      </c>
      <c r="H25" s="43" t="str">
        <f>+Principio1[[#This Row],[Niveau de conformité]]</f>
        <v>Sans objet</v>
      </c>
      <c r="I25" s="44" t="str">
        <f>+Principio1[[#This Row],[Type d''action]]</f>
        <v xml:space="preserve"> </v>
      </c>
      <c r="J25" s="45" t="str">
        <f>+Principio1[[#This Row],[Activités]]</f>
        <v>Nous attendons votre réponse</v>
      </c>
    </row>
    <row r="26" spans="1:10" ht="30" x14ac:dyDescent="0.35">
      <c r="A26" s="55">
        <f>Réponses!C24</f>
        <v>10</v>
      </c>
      <c r="B26" s="55">
        <v>1</v>
      </c>
      <c r="C26" s="55" t="str">
        <f>Réponses!D24</f>
        <v>1.4</v>
      </c>
      <c r="D26" s="56" t="str">
        <f>Réponses!F24</f>
        <v xml:space="preserve">Est-ce que je tiens un registre des activités illégales que je détecte dans mon unité de gestion ? </v>
      </c>
      <c r="E26" s="57" t="str">
        <f>+Réponses!E24</f>
        <v>CAC</v>
      </c>
      <c r="F26" s="57">
        <f>+Principio1[[#This Row],[CFR]]</f>
        <v>0</v>
      </c>
      <c r="G26" s="48">
        <f>+Principio1[[#This Row],[Réponse]]</f>
        <v>0</v>
      </c>
      <c r="H26" s="43" t="str">
        <f>+Principio1[[#This Row],[Niveau de conformité]]</f>
        <v>Sans objet</v>
      </c>
      <c r="I26" s="44" t="str">
        <f>+Principio1[[#This Row],[Type d''action]]</f>
        <v xml:space="preserve"> </v>
      </c>
      <c r="J26" s="45" t="str">
        <f>+Principio1[[#This Row],[Activités]]</f>
        <v>Nous attendons votre réponse</v>
      </c>
    </row>
    <row r="27" spans="1:10" ht="45" x14ac:dyDescent="0.35">
      <c r="A27" s="55">
        <f>Réponses!C25</f>
        <v>11</v>
      </c>
      <c r="B27" s="55">
        <v>1</v>
      </c>
      <c r="C27" s="55" t="str">
        <f>Réponses!D25</f>
        <v>1.5</v>
      </c>
      <c r="D27" s="56" t="str">
        <f>Réponses!F25</f>
        <v>Est-ce que je connais et respecte toutes les lois sur le transport et le commerce des produits que j'obtiens de la forêt jusqu'au premier point où je les vends ?</v>
      </c>
      <c r="E27" s="57" t="str">
        <f>+Réponses!E25</f>
        <v>CB</v>
      </c>
      <c r="F27" s="57">
        <f>+Principio1[[#This Row],[CFR]]</f>
        <v>0</v>
      </c>
      <c r="G27" s="48">
        <f>+Principio1[[#This Row],[Réponse]]</f>
        <v>0</v>
      </c>
      <c r="H27" s="43">
        <f>+Principio1[[#This Row],[Niveau de conformité]]</f>
        <v>0</v>
      </c>
      <c r="I27" s="44" t="str">
        <f>+Principio1[[#This Row],[Type d''action]]</f>
        <v xml:space="preserve"> </v>
      </c>
      <c r="J27" s="45" t="str">
        <f>+Principio1[[#This Row],[Activités]]</f>
        <v>Nous attendons votre réponse</v>
      </c>
    </row>
    <row r="28" spans="1:10" ht="75" x14ac:dyDescent="0.35">
      <c r="A28" s="55">
        <f>Réponses!C26</f>
        <v>12</v>
      </c>
      <c r="B28" s="55">
        <v>1</v>
      </c>
      <c r="C28" s="55" t="str">
        <f>Réponses!D26</f>
        <v>1.5</v>
      </c>
      <c r="D28" s="56" t="str">
        <f>Réponses!F26</f>
        <v>Est-ce que je sais quelles espèces d'arbres sont protégées par la législation internationale (Convention sur le commerce international des espèces de faune et de flore sauvages menacées d'extinction - CITES) et est-ce que je dispose de permis spéciaux pour les récolter et les commercialiser ?</v>
      </c>
      <c r="E28" s="57" t="str">
        <f>+Réponses!E26</f>
        <v>CB</v>
      </c>
      <c r="F28" s="57">
        <f>+Principio1[[#This Row],[CFR]]</f>
        <v>0</v>
      </c>
      <c r="G28" s="48">
        <f>+Principio1[[#This Row],[Réponse]]</f>
        <v>0</v>
      </c>
      <c r="H28" s="43" t="str">
        <f>+Principio1[[#This Row],[Niveau de conformité]]</f>
        <v>Sans objet</v>
      </c>
      <c r="I28" s="44" t="str">
        <f>+Principio1[[#This Row],[Type d''action]]</f>
        <v xml:space="preserve"> </v>
      </c>
      <c r="J28" s="45" t="str">
        <f>+Principio1[[#This Row],[Activités]]</f>
        <v>Nous attendons votre réponse</v>
      </c>
    </row>
    <row r="29" spans="1:10" ht="45" x14ac:dyDescent="0.35">
      <c r="A29" s="55">
        <f>Réponses!C27</f>
        <v>13</v>
      </c>
      <c r="B29" s="55">
        <v>1</v>
      </c>
      <c r="C29" s="55" t="str">
        <f>Réponses!D27</f>
        <v>1.6</v>
      </c>
      <c r="D29" s="56" t="str">
        <f>Réponses!F27</f>
        <v>Ai-je eu des différends avec qui que ce soit sur des questions de régime foncier et d'utilisation des ressources dans mon unité de gestion qui n'ont pas été résolues rapidement ?</v>
      </c>
      <c r="E29" s="57" t="str">
        <f>+Réponses!E27</f>
        <v>CB</v>
      </c>
      <c r="F29" s="57">
        <f>+Principio1[[#This Row],[CFR]]</f>
        <v>0</v>
      </c>
      <c r="G29" s="48">
        <f>+Principio1[[#This Row],[Réponse]]</f>
        <v>0</v>
      </c>
      <c r="H29" s="43" t="str">
        <f>+Principio1[[#This Row],[Niveau de conformité]]</f>
        <v>Sans objet</v>
      </c>
      <c r="I29" s="44" t="str">
        <f>+Principio1[[#This Row],[Type d''action]]</f>
        <v xml:space="preserve"> </v>
      </c>
      <c r="J29" s="45" t="str">
        <f>+Principio1[[#This Row],[Activités]]</f>
        <v>Nous attendons votre réponse</v>
      </c>
    </row>
    <row r="30" spans="1:10" ht="45" x14ac:dyDescent="0.35">
      <c r="A30" s="55">
        <f>Réponses!C28</f>
        <v>14</v>
      </c>
      <c r="B30" s="55">
        <v>1</v>
      </c>
      <c r="C30" s="55" t="str">
        <f>Réponses!D28</f>
        <v>1.6</v>
      </c>
      <c r="D30" s="56" t="str">
        <f>Réponses!F28</f>
        <v xml:space="preserve">Ai-je mis en place une procédure pour m'aider à résoudre les conflits qui peuvent survenir au sujet des droits fonciers et des droits d'utilisation des ressources ? </v>
      </c>
      <c r="E30" s="57" t="str">
        <f>+Réponses!E28</f>
        <v>CB</v>
      </c>
      <c r="F30" s="57">
        <f>+Principio1[[#This Row],[CFR]]</f>
        <v>0</v>
      </c>
      <c r="G30" s="48">
        <f>+Principio1[[#This Row],[Réponse]]</f>
        <v>0</v>
      </c>
      <c r="H30" s="43" t="str">
        <f>+Principio1[[#This Row],[Niveau de conformité]]</f>
        <v>Sans objet</v>
      </c>
      <c r="I30" s="44" t="str">
        <f>+Principio1[[#This Row],[Type d''action]]</f>
        <v xml:space="preserve"> </v>
      </c>
      <c r="J30" s="45" t="str">
        <f>+Principio1[[#This Row],[Activités]]</f>
        <v>Nous attendons votre réponse</v>
      </c>
    </row>
    <row r="31" spans="1:10" ht="45" x14ac:dyDescent="0.35">
      <c r="A31" s="55">
        <f>Réponses!C29</f>
        <v>15</v>
      </c>
      <c r="B31" s="55">
        <v>1</v>
      </c>
      <c r="C31" s="55" t="str">
        <f>Réponses!D29</f>
        <v>1.6</v>
      </c>
      <c r="D31" s="56" t="str">
        <f>Réponses!F29</f>
        <v>Est-ce que j'implique les parties prenantes concernées, d'une manière culturellement appropriée, dans l'élaboration de la procédure de résolution des litiges ?</v>
      </c>
      <c r="E31" s="57" t="str">
        <f>+Réponses!E29</f>
        <v>CB</v>
      </c>
      <c r="F31" s="57">
        <f>+Principio1[[#This Row],[CFR]]</f>
        <v>0</v>
      </c>
      <c r="G31" s="48">
        <f>+Principio1[[#This Row],[Réponse]]</f>
        <v>0</v>
      </c>
      <c r="H31" s="43" t="str">
        <f>+Principio1[[#This Row],[Niveau de conformité]]</f>
        <v>Sans objet</v>
      </c>
      <c r="I31" s="44" t="str">
        <f>+Principio1[[#This Row],[Type d''action]]</f>
        <v xml:space="preserve"> </v>
      </c>
      <c r="J31" s="45" t="str">
        <f>+Principio1[[#This Row],[Activités]]</f>
        <v>Nous attendons votre réponse</v>
      </c>
    </row>
    <row r="32" spans="1:10" x14ac:dyDescent="0.35">
      <c r="A32" s="55">
        <f>Réponses!C30</f>
        <v>16</v>
      </c>
      <c r="B32" s="55">
        <v>1</v>
      </c>
      <c r="C32" s="73" t="str">
        <f>Réponses!D30</f>
        <v>1.6</v>
      </c>
      <c r="D32" s="56" t="str">
        <f>Réponses!F30</f>
        <v>Ai-je rendu publique la procédure de résolution des litiges ?</v>
      </c>
      <c r="E32" s="73" t="str">
        <f>+Réponses!E30</f>
        <v>CB</v>
      </c>
      <c r="F32" s="62">
        <f>+Principio1[[#This Row],[CFR]]</f>
        <v>0</v>
      </c>
      <c r="G32" s="48">
        <f>+Principio1[[#This Row],[Réponse]]</f>
        <v>0</v>
      </c>
      <c r="H32" s="43" t="str">
        <f>IF(Principio11213[[#This Row],[Réponse]]="Sí","Conformidad",IF(Principio11213[[#This Row],[Réponse]]="No","No conforme","No Aplica"))</f>
        <v>No Aplica</v>
      </c>
      <c r="I32" s="44" t="str">
        <f>+Principio1[[#This Row],[Type d''action]]</f>
        <v xml:space="preserve"> </v>
      </c>
      <c r="J32" s="45" t="str">
        <f>+Principio1[[#This Row],[Activités]]</f>
        <v>Nous attendons votre réponse</v>
      </c>
    </row>
    <row r="33" spans="1:10" ht="45" x14ac:dyDescent="0.35">
      <c r="A33" s="55">
        <f>Réponses!C31</f>
        <v>17</v>
      </c>
      <c r="B33" s="55">
        <v>1</v>
      </c>
      <c r="C33" s="73" t="str">
        <f>Réponses!D31</f>
        <v>1.6</v>
      </c>
      <c r="D33" s="56" t="str">
        <f>Réponses!F31</f>
        <v>Est-ce que j'arrête les activités de gestion forestière en cas de litiges d'une ampleur ou d'une durée substantielle ou impliquant un nombre important d'intérêts ?</v>
      </c>
      <c r="E33" s="73" t="str">
        <f>+Réponses!E31</f>
        <v>CB</v>
      </c>
      <c r="F33" s="62">
        <f>+Principio1[[#This Row],[CFR]]</f>
        <v>0</v>
      </c>
      <c r="G33" s="48">
        <f>+Principio1[[#This Row],[Réponse]]</f>
        <v>0</v>
      </c>
      <c r="H33" s="43" t="str">
        <f>IF(Principio11213[[#This Row],[Réponse]]="Sí","Conformidad",IF(Principio11213[[#This Row],[Réponse]]="No","No conforme","No Aplica"))</f>
        <v>No Aplica</v>
      </c>
      <c r="I33" s="44" t="str">
        <f>+Principio1[[#This Row],[Type d''action]]</f>
        <v xml:space="preserve"> </v>
      </c>
      <c r="J33" s="45" t="str">
        <f>+Principio1[[#This Row],[Activités]]</f>
        <v>Nous attendons votre réponse</v>
      </c>
    </row>
    <row r="34" spans="1:10" ht="45" x14ac:dyDescent="0.35">
      <c r="A34" s="55">
        <f>Réponses!C32</f>
        <v>18</v>
      </c>
      <c r="B34" s="55">
        <v>1</v>
      </c>
      <c r="C34" s="55" t="str">
        <f>Réponses!D32</f>
        <v>1.6</v>
      </c>
      <c r="D34" s="56" t="str">
        <f>Réponses!F32</f>
        <v xml:space="preserve">Ai-je appliqué la procédure de résolution des litiges concernant les droits fonciers et les droits d'utilisation des ressources ? </v>
      </c>
      <c r="E34" s="57" t="str">
        <f>+Réponses!E32</f>
        <v>CB</v>
      </c>
      <c r="F34" s="57">
        <f>+Principio1[[#This Row],[CFR]]</f>
        <v>0</v>
      </c>
      <c r="G34" s="48">
        <f>+Principio1[[#This Row],[Réponse]]</f>
        <v>0</v>
      </c>
      <c r="H34" s="43" t="str">
        <f>+Principio1[[#This Row],[Niveau de conformité]]</f>
        <v>Sans objet</v>
      </c>
      <c r="I34" s="44" t="str">
        <f>+Principio1[[#This Row],[Type d''action]]</f>
        <v xml:space="preserve"> </v>
      </c>
      <c r="J34" s="45" t="str">
        <f>+Principio1[[#This Row],[Activités]]</f>
        <v>Nous attendons votre réponse</v>
      </c>
    </row>
    <row r="35" spans="1:10" ht="45" x14ac:dyDescent="0.35">
      <c r="A35" s="55">
        <f>Réponses!C33</f>
        <v>19</v>
      </c>
      <c r="B35" s="55">
        <v>1</v>
      </c>
      <c r="C35" s="55" t="str">
        <f>Réponses!D33</f>
        <v>1.6</v>
      </c>
      <c r="D35" s="56" t="str">
        <f>Réponses!F33</f>
        <v>Est-ce que je tiens un registre de tous les litiges que j'ai eus avec qui que ce soit au sujet du régime foncier et de l'utilisation des ressources ?</v>
      </c>
      <c r="E35" s="57" t="str">
        <f>+Réponses!E33</f>
        <v>CB</v>
      </c>
      <c r="F35" s="57">
        <f>+Principio1[[#This Row],[CFR]]</f>
        <v>0</v>
      </c>
      <c r="G35" s="48">
        <f>+Principio1[[#This Row],[Réponse]]</f>
        <v>0</v>
      </c>
      <c r="H35" s="43" t="str">
        <f>+Principio1[[#This Row],[Niveau de conformité]]</f>
        <v>Sans objet</v>
      </c>
      <c r="I35" s="44" t="str">
        <f>+Principio1[[#This Row],[Type d''action]]</f>
        <v xml:space="preserve"> </v>
      </c>
      <c r="J35" s="45" t="str">
        <f>+Principio1[[#This Row],[Activités]]</f>
        <v>Nous attendons votre réponse</v>
      </c>
    </row>
    <row r="36" spans="1:10" ht="45" x14ac:dyDescent="0.35">
      <c r="A36" s="55">
        <f>Réponses!C34</f>
        <v>20</v>
      </c>
      <c r="B36" s="55">
        <v>1</v>
      </c>
      <c r="C36" s="55" t="str">
        <f>Réponses!D34</f>
        <v>1.7</v>
      </c>
      <c r="D36" s="56" t="str">
        <f>Réponses!F34</f>
        <v xml:space="preserve">Puis-je démontrer que je me suis engagé publiquement et par écrit à ne pas offrir ou recevoir de pots-de-vin ou d'autres formes de corruption ? </v>
      </c>
      <c r="E36" s="57" t="str">
        <f>+Réponses!E34</f>
        <v>CB</v>
      </c>
      <c r="F36" s="57">
        <f>+Principio1[[#This Row],[CFR]]</f>
        <v>0</v>
      </c>
      <c r="G36" s="48">
        <f>+Principio1[[#This Row],[Réponse]]</f>
        <v>0</v>
      </c>
      <c r="H36" s="43" t="str">
        <f>+Principio1[[#This Row],[Niveau de conformité]]</f>
        <v>Sans objet</v>
      </c>
      <c r="I36" s="44" t="str">
        <f>+Principio1[[#This Row],[Type d''action]]</f>
        <v xml:space="preserve"> </v>
      </c>
      <c r="J36" s="45" t="str">
        <f>+Principio1[[#This Row],[Activités]]</f>
        <v>Nous attendons votre réponse</v>
      </c>
    </row>
    <row r="37" spans="1:10" ht="30" x14ac:dyDescent="0.35">
      <c r="A37" s="55">
        <f>Réponses!C35</f>
        <v>21</v>
      </c>
      <c r="B37" s="55">
        <v>1</v>
      </c>
      <c r="C37" s="55" t="str">
        <f>Réponses!D35</f>
        <v>1.7</v>
      </c>
      <c r="D37" s="56" t="str">
        <f>Réponses!F35</f>
        <v>Est-ce que je connais la législation anti-corruption de mon pays ?</v>
      </c>
      <c r="E37" s="57" t="str">
        <f>+Réponses!E35</f>
        <v>CB</v>
      </c>
      <c r="F37" s="57">
        <f>+Principio1[[#This Row],[CFR]]</f>
        <v>0</v>
      </c>
      <c r="G37" s="48">
        <f>+Principio1[[#This Row],[Réponse]]</f>
        <v>0</v>
      </c>
      <c r="H37" s="43" t="str">
        <f>+Principio1[[#This Row],[Niveau de conformité]]</f>
        <v>Sans objet</v>
      </c>
      <c r="I37" s="44" t="str">
        <f>+Principio1[[#This Row],[Type d''action]]</f>
        <v xml:space="preserve"> </v>
      </c>
      <c r="J37" s="45" t="str">
        <f>+Principio1[[#This Row],[Activités]]</f>
        <v>Nous attendons votre réponse</v>
      </c>
    </row>
    <row r="38" spans="1:10" ht="30" x14ac:dyDescent="0.35">
      <c r="A38" s="55">
        <f>Réponses!C36</f>
        <v>21</v>
      </c>
      <c r="B38" s="55">
        <v>1</v>
      </c>
      <c r="C38" s="55" t="str">
        <f>Réponses!D36</f>
        <v>1.7</v>
      </c>
      <c r="D38" s="56" t="str">
        <f>Réponses!F36</f>
        <v>Est-ce que je connais la législation anti-corruption de mon pays ?</v>
      </c>
      <c r="E38" s="57" t="str">
        <f>+Réponses!E36</f>
        <v>CB</v>
      </c>
      <c r="F38" s="57">
        <f>+Principio1[[#This Row],[CFR]]</f>
        <v>0</v>
      </c>
      <c r="G38" s="48">
        <f>+Principio1[[#This Row],[Réponse]]</f>
        <v>0</v>
      </c>
      <c r="H38" s="43" t="str">
        <f>+Principio1[[#This Row],[Niveau de conformité]]</f>
        <v>Sans objet</v>
      </c>
      <c r="I38" s="44" t="str">
        <f>+Principio1[[#This Row],[Type d''action]]</f>
        <v xml:space="preserve"> </v>
      </c>
      <c r="J38" s="45" t="str">
        <f>+Principio1[[#This Row],[Activités]]</f>
        <v>Nous attendons votre réponse</v>
      </c>
    </row>
    <row r="39" spans="1:10" ht="30" x14ac:dyDescent="0.35">
      <c r="A39" s="55">
        <f>Réponses!C37</f>
        <v>22</v>
      </c>
      <c r="B39" s="55">
        <v>1</v>
      </c>
      <c r="C39" s="55" t="str">
        <f>Réponses!D37</f>
        <v>1.7</v>
      </c>
      <c r="D39" s="56" t="str">
        <f>Réponses!F37</f>
        <v>Est-ce que je fais quelque chose pour éviter de participer ou d'être contraint de participer à la corruption ?</v>
      </c>
      <c r="E39" s="57" t="str">
        <f>+Réponses!E37</f>
        <v>CB</v>
      </c>
      <c r="F39" s="57">
        <f>+Principio1[[#This Row],[CFR]]</f>
        <v>0</v>
      </c>
      <c r="G39" s="48">
        <f>+Principio1[[#This Row],[Réponse]]</f>
        <v>0</v>
      </c>
      <c r="H39" s="43">
        <f>+Principio1[[#This Row],[Niveau de conformité]]</f>
        <v>0</v>
      </c>
      <c r="I39" s="44" t="str">
        <f>+Principio1[[#This Row],[Type d''action]]</f>
        <v xml:space="preserve"> </v>
      </c>
      <c r="J39" s="45" t="str">
        <f>+Principio1[[#This Row],[Activités]]</f>
        <v>Nous attendons votre réponse</v>
      </c>
    </row>
    <row r="40" spans="1:10" x14ac:dyDescent="0.35">
      <c r="A40" s="55">
        <f>Réponses!C38</f>
        <v>23</v>
      </c>
      <c r="B40" s="55">
        <v>1</v>
      </c>
      <c r="C40" s="55" t="str">
        <f>Réponses!D38</f>
        <v>1.7</v>
      </c>
      <c r="D40" s="56" t="str">
        <f>Réponses!F38</f>
        <v>Y a-t-il eu de la corruption dans mon organisation ?</v>
      </c>
      <c r="E40" s="57" t="str">
        <f>+Réponses!E38</f>
        <v>CB</v>
      </c>
      <c r="F40" s="57">
        <f>+Principio1[[#This Row],[CFR]]</f>
        <v>0</v>
      </c>
      <c r="G40" s="48">
        <f>+Principio1[[#This Row],[Réponse]]</f>
        <v>0</v>
      </c>
      <c r="H40" s="43">
        <f>+Principio1[[#This Row],[Niveau de conformité]]</f>
        <v>0</v>
      </c>
      <c r="I40" s="44" t="str">
        <f>+Principio1[[#This Row],[Type d''action]]</f>
        <v xml:space="preserve"> </v>
      </c>
      <c r="J40" s="45" t="str">
        <f>+Principio1[[#This Row],[Activités]]</f>
        <v>Nous attendons votre réponse</v>
      </c>
    </row>
    <row r="41" spans="1:10" ht="45" x14ac:dyDescent="0.35">
      <c r="A41" s="55">
        <f>Réponses!C39</f>
        <v>24</v>
      </c>
      <c r="B41" s="55">
        <v>1</v>
      </c>
      <c r="C41" s="55" t="str">
        <f>Réponses!D39</f>
        <v>1.8</v>
      </c>
      <c r="D41" s="56" t="str">
        <f>Réponses!F39</f>
        <v xml:space="preserve">Puis-je démontrer que je me suis engagé publiquement et par écrit à gérer mon unité de gestion conformément aux exigences du FSC ? </v>
      </c>
      <c r="E41" s="57" t="str">
        <f>+Réponses!E39</f>
        <v>CB</v>
      </c>
      <c r="F41" s="57">
        <f>+Principio1[[#This Row],[CFR]]</f>
        <v>0</v>
      </c>
      <c r="G41" s="48" t="str">
        <f>+Principio1[[#This Row],[Réponse]]</f>
        <v>Sans objet</v>
      </c>
      <c r="H41" s="43" t="str">
        <f>+Principio1[[#This Row],[Niveau de conformité]]</f>
        <v>Sans objet</v>
      </c>
      <c r="I41" s="44" t="str">
        <f>+Principio1[[#This Row],[Type d''action]]</f>
        <v xml:space="preserve"> </v>
      </c>
      <c r="J41" s="45" t="str">
        <f>+Principio1[[#This Row],[Activités]]</f>
        <v>Je vous remercie. Veuillez poursuivre avec la question suivante.</v>
      </c>
    </row>
    <row r="42" spans="1:10" ht="45" x14ac:dyDescent="0.35">
      <c r="A42" s="55">
        <f>Réponses!C40</f>
        <v>24</v>
      </c>
      <c r="B42" s="55">
        <v>1</v>
      </c>
      <c r="C42" s="55" t="str">
        <f>Réponses!D40</f>
        <v>1.8</v>
      </c>
      <c r="D42" s="56" t="str">
        <f>Réponses!F40</f>
        <v xml:space="preserve">Puis-je démontrer que je me suis engagé publiquement et par écrit à gérer mon unité de gestion conformément aux exigences du FSC ? </v>
      </c>
      <c r="E42" s="57" t="str">
        <f>+Réponses!E40</f>
        <v>CB</v>
      </c>
      <c r="F42" s="57">
        <f>+Principio1[[#This Row],[CFR]]</f>
        <v>0</v>
      </c>
      <c r="G42" s="48" t="str">
        <f>+Principio1[[#This Row],[Réponse]]</f>
        <v>Sans objet</v>
      </c>
      <c r="H42" s="43" t="str">
        <f>+Principio1[[#This Row],[Niveau de conformité]]</f>
        <v>Sans objet</v>
      </c>
      <c r="I42" s="44" t="str">
        <f>+Principio1[[#This Row],[Type d''action]]</f>
        <v xml:space="preserve"> </v>
      </c>
      <c r="J42" s="45" t="str">
        <f>+Principio1[[#This Row],[Activités]]</f>
        <v>Je vous remercie. Veuillez poursuivre avec la question suivante.</v>
      </c>
    </row>
    <row r="43" spans="1:10" ht="30" x14ac:dyDescent="0.35">
      <c r="A43" s="55">
        <f>Réponses!C41</f>
        <v>25</v>
      </c>
      <c r="B43" s="55">
        <v>2</v>
      </c>
      <c r="C43" s="55" t="str">
        <f>Réponses!D41</f>
        <v>2.1</v>
      </c>
      <c r="D43" s="56" t="str">
        <f>Réponses!F41</f>
        <v xml:space="preserve">D'autres personnes travaillent-elles dans mes activités forestières ? </v>
      </c>
      <c r="E43" s="57" t="str">
        <f>+Réponses!E41</f>
        <v>CB</v>
      </c>
      <c r="F43" s="57">
        <f>+'P2'!E13</f>
        <v>0</v>
      </c>
      <c r="G43" s="48">
        <f>+'P2'!F13</f>
        <v>0</v>
      </c>
      <c r="H43" s="43" t="str">
        <f>+'P2'!G13</f>
        <v>Sans objet</v>
      </c>
      <c r="I43" s="44" t="str">
        <f>+'P2'!H13</f>
        <v xml:space="preserve"> </v>
      </c>
      <c r="J43" s="45" t="str">
        <f>+'P2'!I13</f>
        <v>Nous attendons votre réponse</v>
      </c>
    </row>
    <row r="44" spans="1:10" ht="30" x14ac:dyDescent="0.35">
      <c r="A44" s="55">
        <f>Réponses!C42</f>
        <v>26</v>
      </c>
      <c r="B44" s="55">
        <v>2</v>
      </c>
      <c r="C44" s="55" t="str">
        <f>Réponses!D42</f>
        <v>2.1</v>
      </c>
      <c r="D44" s="56" t="str">
        <f>Réponses!F42</f>
        <v>Des personnes de moins de 15 ans travaillent-elles dans mes activités forestières ?</v>
      </c>
      <c r="E44" s="57" t="str">
        <f>+Réponses!E42</f>
        <v>CB</v>
      </c>
      <c r="F44" s="57">
        <f>+'P2'!E14</f>
        <v>0</v>
      </c>
      <c r="G44" s="48">
        <f>+'P2'!F14</f>
        <v>0</v>
      </c>
      <c r="H44" s="43" t="str">
        <f>+'P2'!G14</f>
        <v>Sans objet</v>
      </c>
      <c r="I44" s="44" t="str">
        <f>+'P2'!H14</f>
        <v xml:space="preserve"> </v>
      </c>
      <c r="J44" s="45" t="str">
        <f>+'P2'!I14</f>
        <v>Nous attendons votre réponse</v>
      </c>
    </row>
    <row r="45" spans="1:10" ht="30" x14ac:dyDescent="0.35">
      <c r="A45" s="55">
        <f>Réponses!C43</f>
        <v>26</v>
      </c>
      <c r="B45" s="55">
        <v>2</v>
      </c>
      <c r="C45" s="55" t="str">
        <f>Réponses!D43</f>
        <v>2.1</v>
      </c>
      <c r="D45" s="56" t="str">
        <f>Réponses!F43</f>
        <v>Des personnes de moins de 15 ans travaillent-elles dans mes activités forestières ?</v>
      </c>
      <c r="E45" s="57" t="str">
        <f>+Réponses!E43</f>
        <v>CB</v>
      </c>
      <c r="F45" s="57">
        <f>+'P2'!E15</f>
        <v>0</v>
      </c>
      <c r="G45" s="48">
        <f>+'P2'!F15</f>
        <v>0</v>
      </c>
      <c r="H45" s="43" t="str">
        <f>+'P2'!G15</f>
        <v>Sans objet</v>
      </c>
      <c r="I45" s="44" t="str">
        <f>+'P2'!H15</f>
        <v xml:space="preserve"> </v>
      </c>
      <c r="J45" s="45" t="str">
        <f>+'P2'!I15</f>
        <v>Nous attendons votre réponse</v>
      </c>
    </row>
    <row r="46" spans="1:10" ht="30" x14ac:dyDescent="0.35">
      <c r="A46" s="55">
        <f>Réponses!C44</f>
        <v>27</v>
      </c>
      <c r="B46" s="55">
        <v>2</v>
      </c>
      <c r="C46" s="55" t="str">
        <f>Réponses!D44</f>
        <v>2.1</v>
      </c>
      <c r="D46" s="56" t="str">
        <f>Réponses!F44</f>
        <v>Des travailleurs âgés de moins de 18 ans effectuent-ils des travaux lourds ou dangereux ?</v>
      </c>
      <c r="E46" s="57" t="str">
        <f>+Réponses!E44</f>
        <v>CB</v>
      </c>
      <c r="F46" s="57">
        <f>+'P2'!E16</f>
        <v>0</v>
      </c>
      <c r="G46" s="48">
        <f>+'P2'!F16</f>
        <v>0</v>
      </c>
      <c r="H46" s="43" t="str">
        <f>+'P2'!G16</f>
        <v>Sans objet</v>
      </c>
      <c r="I46" s="44" t="str">
        <f>+'P2'!H16</f>
        <v xml:space="preserve"> </v>
      </c>
      <c r="J46" s="45" t="str">
        <f>+'P2'!I16</f>
        <v>Nous attendons votre réponse</v>
      </c>
    </row>
    <row r="47" spans="1:10" ht="30" x14ac:dyDescent="0.35">
      <c r="A47" s="55">
        <f>Réponses!C45</f>
        <v>28</v>
      </c>
      <c r="B47" s="55">
        <v>2</v>
      </c>
      <c r="C47" s="55" t="str">
        <f>Réponses!D45</f>
        <v>2.1</v>
      </c>
      <c r="D47" s="56" t="str">
        <f>Réponses!F45</f>
        <v>Puis-je démontrer que je me suis engagé à éliminer toutes les formes de travail des enfants ?</v>
      </c>
      <c r="E47" s="57" t="str">
        <f>+Réponses!E45</f>
        <v>CB</v>
      </c>
      <c r="F47" s="57">
        <f>+'P2'!E17</f>
        <v>0</v>
      </c>
      <c r="G47" s="48">
        <f>+'P2'!F17</f>
        <v>0</v>
      </c>
      <c r="H47" s="43" t="str">
        <f>+'P2'!G17</f>
        <v>Sans objet</v>
      </c>
      <c r="I47" s="44" t="str">
        <f>+'P2'!H17</f>
        <v xml:space="preserve"> </v>
      </c>
      <c r="J47" s="45" t="str">
        <f>+'P2'!I17</f>
        <v>Nous attendons votre réponse</v>
      </c>
    </row>
    <row r="48" spans="1:10" ht="45" x14ac:dyDescent="0.35">
      <c r="A48" s="55">
        <f>Réponses!C46</f>
        <v>29</v>
      </c>
      <c r="B48" s="55">
        <v>2</v>
      </c>
      <c r="C48" s="55" t="str">
        <f>Réponses!D46</f>
        <v>2.1</v>
      </c>
      <c r="D48" s="56" t="str">
        <f>Réponses!F46</f>
        <v>Les personnes qui travaillent pour moi le font-elles sans pression et les relations de travail sont-elles fondées sur le consentement mutuel et le respect ?</v>
      </c>
      <c r="E48" s="57" t="str">
        <f>+Réponses!E46</f>
        <v>CB</v>
      </c>
      <c r="F48" s="57">
        <f>+'P2'!E18</f>
        <v>0</v>
      </c>
      <c r="G48" s="48">
        <f>+'P2'!F18</f>
        <v>0</v>
      </c>
      <c r="H48" s="43" t="str">
        <f>+'P2'!G18</f>
        <v>Sans objet</v>
      </c>
      <c r="I48" s="44" t="str">
        <f>+'P2'!H18</f>
        <v xml:space="preserve"> </v>
      </c>
      <c r="J48" s="45" t="str">
        <f>+'P2'!I18</f>
        <v>Nous attendons votre réponse</v>
      </c>
    </row>
    <row r="49" spans="1:10" ht="45" x14ac:dyDescent="0.35">
      <c r="A49" s="55">
        <f>Réponses!C47</f>
        <v>29</v>
      </c>
      <c r="B49" s="55">
        <v>2</v>
      </c>
      <c r="C49" s="55" t="str">
        <f>Réponses!D47</f>
        <v>2.1</v>
      </c>
      <c r="D49" s="56" t="str">
        <f>Réponses!F47</f>
        <v>Les personnes qui travaillent pour moi le font-elles sans pression et les relations de travail sont-elles fondées sur le consentement mutuel et le respect ?</v>
      </c>
      <c r="E49" s="57" t="str">
        <f>+Réponses!E47</f>
        <v>CB</v>
      </c>
      <c r="F49" s="57">
        <f>+'P2'!E19</f>
        <v>0</v>
      </c>
      <c r="G49" s="48">
        <f>+'P2'!F19</f>
        <v>0</v>
      </c>
      <c r="H49" s="43" t="str">
        <f>+'P2'!G19</f>
        <v>Sans objet</v>
      </c>
      <c r="I49" s="44" t="str">
        <f>+'P2'!H19</f>
        <v xml:space="preserve"> </v>
      </c>
      <c r="J49" s="45" t="str">
        <f>+'P2'!I19</f>
        <v>Nous attendons votre réponse</v>
      </c>
    </row>
    <row r="50" spans="1:10" ht="45" x14ac:dyDescent="0.35">
      <c r="A50" s="55">
        <f>Réponses!C48</f>
        <v>29</v>
      </c>
      <c r="B50" s="55">
        <v>2</v>
      </c>
      <c r="C50" s="55" t="str">
        <f>Réponses!D48</f>
        <v>2.1</v>
      </c>
      <c r="D50" s="56" t="str">
        <f>Réponses!F48</f>
        <v>Les personnes qui travaillent pour moi le font-elles sans pression et les relations de travail sont-elles fondées sur le consentement mutuel et le respect ?</v>
      </c>
      <c r="E50" s="57" t="str">
        <f>+Réponses!E48</f>
        <v>CB</v>
      </c>
      <c r="F50" s="57">
        <f>+'P2'!E20</f>
        <v>0</v>
      </c>
      <c r="G50" s="48">
        <f>+'P2'!F20</f>
        <v>0</v>
      </c>
      <c r="H50" s="43" t="str">
        <f>+'P2'!G20</f>
        <v>Sans objet</v>
      </c>
      <c r="I50" s="44" t="str">
        <f>+'P2'!H20</f>
        <v xml:space="preserve"> </v>
      </c>
      <c r="J50" s="45" t="str">
        <f>+'P2'!I20</f>
        <v>Nous attendons votre réponse</v>
      </c>
    </row>
    <row r="51" spans="1:10" ht="30" x14ac:dyDescent="0.35">
      <c r="A51" s="55">
        <f>Réponses!C49</f>
        <v>30</v>
      </c>
      <c r="B51" s="55">
        <v>2</v>
      </c>
      <c r="C51" s="55" t="str">
        <f>Réponses!D49</f>
        <v>2.1</v>
      </c>
      <c r="D51" s="56" t="str">
        <f>Réponses!F49</f>
        <v>Est-ce que je permets aux travailleurs d'adhérer aux organisations de travailleurs de leur choix ?</v>
      </c>
      <c r="E51" s="57" t="str">
        <f>+Réponses!E49</f>
        <v>CB</v>
      </c>
      <c r="F51" s="57">
        <f>+'P2'!E21</f>
        <v>0</v>
      </c>
      <c r="G51" s="48">
        <f>+'P2'!F21</f>
        <v>0</v>
      </c>
      <c r="H51" s="43" t="str">
        <f>+'P2'!G21</f>
        <v>Sans objet</v>
      </c>
      <c r="I51" s="44" t="str">
        <f>+'P2'!H21</f>
        <v xml:space="preserve"> </v>
      </c>
      <c r="J51" s="45" t="str">
        <f>+'P2'!I21</f>
        <v>Nous attendons votre réponse</v>
      </c>
    </row>
    <row r="52" spans="1:10" ht="60" x14ac:dyDescent="0.35">
      <c r="A52" s="55">
        <f>Réponses!C50</f>
        <v>31</v>
      </c>
      <c r="B52" s="55">
        <v>2</v>
      </c>
      <c r="C52" s="55" t="str">
        <f>Réponses!D50</f>
        <v>2.2</v>
      </c>
      <c r="D52" s="56" t="str">
        <f>Réponses!F50</f>
        <v>Toutes les personnes, quel que soit leur genre, ont-elles des chances égales d'être employées comme travailleurs, de participer à la formation et à d'autres activités sans discrimination ?</v>
      </c>
      <c r="E52" s="57" t="str">
        <f>+Réponses!E50</f>
        <v>CAC</v>
      </c>
      <c r="F52" s="57">
        <f>+'P2'!E22</f>
        <v>0</v>
      </c>
      <c r="G52" s="48">
        <f>+'P2'!F22</f>
        <v>0</v>
      </c>
      <c r="H52" s="43" t="str">
        <f>+'P2'!G22</f>
        <v>Sans objet</v>
      </c>
      <c r="I52" s="44" t="str">
        <f>+'P2'!H22</f>
        <v xml:space="preserve"> </v>
      </c>
      <c r="J52" s="45" t="str">
        <f>+'P2'!I22</f>
        <v>Nous attendons votre réponse</v>
      </c>
    </row>
    <row r="53" spans="1:10" ht="60" x14ac:dyDescent="0.35">
      <c r="A53" s="55">
        <f>Réponses!C51</f>
        <v>31</v>
      </c>
      <c r="B53" s="55">
        <v>2</v>
      </c>
      <c r="C53" s="55" t="str">
        <f>Réponses!D51</f>
        <v>2.2</v>
      </c>
      <c r="D53" s="56" t="str">
        <f>Réponses!F51</f>
        <v>Toutes les personnes, quel que soit leur genre, ont-elles des chances égales d'être employées comme travailleurs, de participer à la formation et à d'autres activités sans discrimination ?</v>
      </c>
      <c r="E53" s="57" t="str">
        <f>+Réponses!E51</f>
        <v>CAC</v>
      </c>
      <c r="F53" s="57">
        <f>+'P2'!E23</f>
        <v>0</v>
      </c>
      <c r="G53" s="48">
        <f>+'P2'!F23</f>
        <v>0</v>
      </c>
      <c r="H53" s="43" t="str">
        <f>+'P2'!G23</f>
        <v>Sans objet</v>
      </c>
      <c r="I53" s="44" t="str">
        <f>+'P2'!H23</f>
        <v xml:space="preserve"> </v>
      </c>
      <c r="J53" s="45" t="str">
        <f>+'P2'!I23</f>
        <v>Nous attendons votre réponse</v>
      </c>
    </row>
    <row r="54" spans="1:10" ht="30" x14ac:dyDescent="0.35">
      <c r="A54" s="55">
        <f>Réponses!C52</f>
        <v>32</v>
      </c>
      <c r="B54" s="55">
        <v>2</v>
      </c>
      <c r="C54" s="55" t="str">
        <f>Réponses!D52</f>
        <v>2.2</v>
      </c>
      <c r="D54" s="56" t="str">
        <f>Réponses!F52</f>
        <v>Toutes les personnes, quel que soit leur genre, reçoivent-elles un salaire égal pour un travail égal ?</v>
      </c>
      <c r="E54" s="57" t="str">
        <f>+Réponses!E52</f>
        <v>CAC</v>
      </c>
      <c r="F54" s="57">
        <f>+'P2'!E24</f>
        <v>0</v>
      </c>
      <c r="G54" s="48">
        <f>+'P2'!F24</f>
        <v>0</v>
      </c>
      <c r="H54" s="43" t="str">
        <f>+'P2'!G24</f>
        <v>Sans objet</v>
      </c>
      <c r="I54" s="44" t="str">
        <f>+'P2'!H24</f>
        <v xml:space="preserve"> </v>
      </c>
      <c r="J54" s="45" t="str">
        <f>+'P2'!I24</f>
        <v>Nous attendons votre réponse</v>
      </c>
    </row>
    <row r="55" spans="1:10" ht="30" x14ac:dyDescent="0.35">
      <c r="A55" s="55">
        <f>Réponses!C53</f>
        <v>32</v>
      </c>
      <c r="B55" s="55">
        <v>2</v>
      </c>
      <c r="C55" s="55" t="str">
        <f>Réponses!D53</f>
        <v>2.2</v>
      </c>
      <c r="D55" s="56" t="str">
        <f>Réponses!F53</f>
        <v>Toutes les personnes, quel que soit leur genre, reçoivent-elles un salaire égal pour un travail égal ?</v>
      </c>
      <c r="E55" s="57" t="str">
        <f>+Réponses!E53</f>
        <v>CAC</v>
      </c>
      <c r="F55" s="57">
        <f>+'P2'!E25</f>
        <v>0</v>
      </c>
      <c r="G55" s="48">
        <f>+'P2'!F25</f>
        <v>0</v>
      </c>
      <c r="H55" s="43" t="str">
        <f>+'P2'!G25</f>
        <v>Sans objet</v>
      </c>
      <c r="I55" s="44" t="str">
        <f>+'P2'!H25</f>
        <v xml:space="preserve"> </v>
      </c>
      <c r="J55" s="45" t="str">
        <f>+'P2'!I25</f>
        <v>Nous attendons votre réponse</v>
      </c>
    </row>
    <row r="56" spans="1:10" ht="30" x14ac:dyDescent="0.35">
      <c r="A56" s="55">
        <f>Réponses!C54</f>
        <v>32</v>
      </c>
      <c r="B56" s="55">
        <v>2</v>
      </c>
      <c r="C56" s="55" t="str">
        <f>Réponses!D54</f>
        <v>2.2</v>
      </c>
      <c r="D56" s="56" t="str">
        <f>Réponses!F54</f>
        <v>Toutes les personnes, quel que soit leur genre, reçoivent-elles un salaire égal pour un travail égal ?</v>
      </c>
      <c r="E56" s="57" t="str">
        <f>+Réponses!E54</f>
        <v>CAC</v>
      </c>
      <c r="F56" s="57">
        <f>+'P2'!E26</f>
        <v>0</v>
      </c>
      <c r="G56" s="48">
        <f>+'P2'!F26</f>
        <v>0</v>
      </c>
      <c r="H56" s="43" t="str">
        <f>+'P2'!G26</f>
        <v>Sans objet</v>
      </c>
      <c r="I56" s="44" t="str">
        <f>+'P2'!H26</f>
        <v xml:space="preserve"> </v>
      </c>
      <c r="J56" s="45" t="str">
        <f>+'P2'!I26</f>
        <v>Nous attendons votre réponse</v>
      </c>
    </row>
    <row r="57" spans="1:10" ht="30" x14ac:dyDescent="0.35">
      <c r="A57" s="55">
        <f>Réponses!C55</f>
        <v>33</v>
      </c>
      <c r="B57" s="55">
        <v>2</v>
      </c>
      <c r="C57" s="55" t="str">
        <f>Réponses!D55</f>
        <v>2.2</v>
      </c>
      <c r="D57" s="56" t="str">
        <f>Réponses!F55</f>
        <v>Est-ce que je paie directement les travailleurs selon les modalités convenues avec eux ?</v>
      </c>
      <c r="E57" s="57" t="str">
        <f>+Réponses!E55</f>
        <v>CAC</v>
      </c>
      <c r="F57" s="57">
        <f>+'P2'!E27</f>
        <v>0</v>
      </c>
      <c r="G57" s="48">
        <f>+'P2'!F27</f>
        <v>0</v>
      </c>
      <c r="H57" s="43" t="str">
        <f>+'P2'!G27</f>
        <v>Sans objet</v>
      </c>
      <c r="I57" s="44" t="str">
        <f>+'P2'!H27</f>
        <v xml:space="preserve"> </v>
      </c>
      <c r="J57" s="45" t="str">
        <f>+'P2'!I27</f>
        <v>Nous attendons votre réponse</v>
      </c>
    </row>
    <row r="58" spans="1:10" ht="30" x14ac:dyDescent="0.35">
      <c r="A58" s="55">
        <f>Réponses!C56</f>
        <v>33</v>
      </c>
      <c r="B58" s="55">
        <v>2</v>
      </c>
      <c r="C58" s="55" t="str">
        <f>Réponses!D56</f>
        <v>2.2</v>
      </c>
      <c r="D58" s="56" t="str">
        <f>Réponses!F56</f>
        <v>Est-ce que je paie directement les travailleurs selon les modalités convenues avec eux ?</v>
      </c>
      <c r="E58" s="57" t="str">
        <f>+Réponses!E56</f>
        <v>CAC</v>
      </c>
      <c r="F58" s="57">
        <f>+'P2'!E28</f>
        <v>0</v>
      </c>
      <c r="G58" s="48">
        <f>+'P2'!F28</f>
        <v>0</v>
      </c>
      <c r="H58" s="43" t="str">
        <f>+'P2'!G28</f>
        <v>Sans objet</v>
      </c>
      <c r="I58" s="44" t="str">
        <f>+'P2'!H28</f>
        <v xml:space="preserve"> </v>
      </c>
      <c r="J58" s="45" t="str">
        <f>+'P2'!I28</f>
        <v>Nous attendons votre réponse</v>
      </c>
    </row>
    <row r="59" spans="1:10" ht="30" x14ac:dyDescent="0.35">
      <c r="A59" s="55">
        <f>Réponses!C57</f>
        <v>34</v>
      </c>
      <c r="B59" s="55">
        <v>2</v>
      </c>
      <c r="C59" s="55" t="str">
        <f>Réponses!D57</f>
        <v>2.2</v>
      </c>
      <c r="D59" s="56" t="str">
        <f>Réponses!F57</f>
        <v>Est-ce que j'accorde un congé de maternité/paternité aux femmes/hommes comme l'exige la loi ?</v>
      </c>
      <c r="E59" s="57" t="str">
        <f>+Réponses!E57</f>
        <v>CAC</v>
      </c>
      <c r="F59" s="57">
        <f>+'P2'!E29</f>
        <v>0</v>
      </c>
      <c r="G59" s="48">
        <f>+'P2'!F29</f>
        <v>0</v>
      </c>
      <c r="H59" s="43" t="str">
        <f>+'P2'!G29</f>
        <v>Sans objet</v>
      </c>
      <c r="I59" s="44" t="str">
        <f>+'P2'!H29</f>
        <v xml:space="preserve"> </v>
      </c>
      <c r="J59" s="45" t="str">
        <f>+'P2'!I29</f>
        <v>Nous attendons votre réponse</v>
      </c>
    </row>
    <row r="60" spans="1:10" ht="30" x14ac:dyDescent="0.35">
      <c r="A60" s="55">
        <f>Réponses!C58</f>
        <v>35</v>
      </c>
      <c r="B60" s="55">
        <v>2</v>
      </c>
      <c r="C60" s="55" t="str">
        <f>Réponses!D58</f>
        <v>2.2</v>
      </c>
      <c r="D60" s="56" t="str">
        <f>Réponses!F58</f>
        <v>Les femmes et les hommes participent-ils sur un pied d'égalité aux comités de gestion et à la prise de décision ?</v>
      </c>
      <c r="E60" s="57" t="str">
        <f>+Réponses!E58</f>
        <v>CAC</v>
      </c>
      <c r="F60" s="57">
        <f>+'P2'!E30</f>
        <v>0</v>
      </c>
      <c r="G60" s="48">
        <f>+'P2'!F30</f>
        <v>0</v>
      </c>
      <c r="H60" s="43" t="str">
        <f>+'P2'!G30</f>
        <v>Sans objet</v>
      </c>
      <c r="I60" s="44" t="str">
        <f>+'P2'!H30</f>
        <v xml:space="preserve"> </v>
      </c>
      <c r="J60" s="45" t="str">
        <f>+'P2'!I30</f>
        <v>Nous attendons votre réponse</v>
      </c>
    </row>
    <row r="61" spans="1:10" ht="30" x14ac:dyDescent="0.35">
      <c r="A61" s="55">
        <f>Réponses!C59</f>
        <v>35</v>
      </c>
      <c r="B61" s="55">
        <v>2</v>
      </c>
      <c r="C61" s="55" t="str">
        <f>Réponses!D59</f>
        <v>2.2</v>
      </c>
      <c r="D61" s="56" t="str">
        <f>Réponses!F59</f>
        <v>Les femmes et les hommes participent-ils sur un pied d'égalité aux comités de gestion et à la prise de décision ?</v>
      </c>
      <c r="E61" s="57" t="str">
        <f>+Réponses!E59</f>
        <v>CAC</v>
      </c>
      <c r="F61" s="57">
        <f>+'P2'!E31</f>
        <v>0</v>
      </c>
      <c r="G61" s="48">
        <f>+'P2'!F31</f>
        <v>0</v>
      </c>
      <c r="H61" s="43" t="str">
        <f>+'P2'!G31</f>
        <v>Sans objet</v>
      </c>
      <c r="I61" s="44" t="str">
        <f>+'P2'!H31</f>
        <v xml:space="preserve"> </v>
      </c>
      <c r="J61" s="45" t="str">
        <f>+'P2'!I31</f>
        <v>Nous attendons votre réponse</v>
      </c>
    </row>
    <row r="62" spans="1:10" ht="30" x14ac:dyDescent="0.35">
      <c r="A62" s="55">
        <f>Réponses!C60</f>
        <v>36</v>
      </c>
      <c r="B62" s="55">
        <v>2</v>
      </c>
      <c r="C62" s="55" t="str">
        <f>Réponses!D60</f>
        <v>2.2</v>
      </c>
      <c r="D62" s="56" t="str">
        <f>Réponses!F60</f>
        <v>Existe-t-il des mécanismes pour lutter contre la discrimination, la violence et le harcèlement sexuel ?</v>
      </c>
      <c r="E62" s="57" t="str">
        <f>+Réponses!E60</f>
        <v>CAC</v>
      </c>
      <c r="F62" s="57">
        <f>+'P2'!E32</f>
        <v>0</v>
      </c>
      <c r="G62" s="48">
        <f>+'P2'!F32</f>
        <v>0</v>
      </c>
      <c r="H62" s="43" t="str">
        <f>+'P2'!G32</f>
        <v>Sans objet</v>
      </c>
      <c r="I62" s="44" t="str">
        <f>+'P2'!H32</f>
        <v xml:space="preserve"> </v>
      </c>
      <c r="J62" s="45" t="str">
        <f>+'P2'!I32</f>
        <v>Nous attendons votre réponse</v>
      </c>
    </row>
    <row r="63" spans="1:10" ht="30" x14ac:dyDescent="0.35">
      <c r="A63" s="55">
        <f>Réponses!C61</f>
        <v>36</v>
      </c>
      <c r="B63" s="55">
        <v>2</v>
      </c>
      <c r="C63" s="55" t="str">
        <f>Réponses!D61</f>
        <v>2.2</v>
      </c>
      <c r="D63" s="56" t="str">
        <f>Réponses!F61</f>
        <v>Existe-t-il des mécanismes pour lutter contre la discrimination, la violence et le harcèlement sexuel ?</v>
      </c>
      <c r="E63" s="57" t="str">
        <f>+Réponses!E61</f>
        <v>CAC</v>
      </c>
      <c r="F63" s="57">
        <f>+'P2'!E33</f>
        <v>0</v>
      </c>
      <c r="G63" s="48">
        <f>+'P2'!F33</f>
        <v>0</v>
      </c>
      <c r="H63" s="43" t="str">
        <f>+'P2'!G33</f>
        <v>Sans objet</v>
      </c>
      <c r="I63" s="44" t="str">
        <f>+'P2'!H33</f>
        <v xml:space="preserve"> </v>
      </c>
      <c r="J63" s="45" t="str">
        <f>+'P2'!I33</f>
        <v>Nous attendons votre réponse</v>
      </c>
    </row>
    <row r="64" spans="1:10" ht="30" x14ac:dyDescent="0.35">
      <c r="A64" s="55">
        <f>Réponses!C62</f>
        <v>36</v>
      </c>
      <c r="B64" s="55">
        <v>2</v>
      </c>
      <c r="C64" s="55" t="str">
        <f>Réponses!D62</f>
        <v>2.2</v>
      </c>
      <c r="D64" s="56" t="str">
        <f>Réponses!F62</f>
        <v>Existe-t-il des mécanismes pour lutter contre la discrimination, la violence et le harcèlement sexuel ?</v>
      </c>
      <c r="E64" s="57" t="str">
        <f>+Réponses!E62</f>
        <v>CAC</v>
      </c>
      <c r="F64" s="57">
        <f>+'P2'!E34</f>
        <v>0</v>
      </c>
      <c r="G64" s="48">
        <f>+'P2'!F34</f>
        <v>0</v>
      </c>
      <c r="H64" s="43" t="str">
        <f>+'P2'!G34</f>
        <v>Sans objet</v>
      </c>
      <c r="I64" s="44" t="str">
        <f>+'P2'!H34</f>
        <v xml:space="preserve"> </v>
      </c>
      <c r="J64" s="45" t="str">
        <f>+'P2'!I34</f>
        <v>Nous attendons votre réponse</v>
      </c>
    </row>
    <row r="65" spans="1:10" ht="30" x14ac:dyDescent="0.35">
      <c r="A65" s="55">
        <f>Réponses!C63</f>
        <v>37</v>
      </c>
      <c r="B65" s="55">
        <v>2</v>
      </c>
      <c r="C65" s="55" t="str">
        <f>Réponses!D63</f>
        <v>2.2</v>
      </c>
      <c r="D65" s="56" t="str">
        <f>Réponses!F63</f>
        <v>Est-ce que je traite les plaintes pour harcèlement ou discrimination conformément au mécanisme établi ?</v>
      </c>
      <c r="E65" s="73" t="str">
        <f>+Réponses!E63</f>
        <v>CAC</v>
      </c>
      <c r="F65" s="57">
        <f>+'P2'!E35</f>
        <v>0</v>
      </c>
      <c r="G65" s="48">
        <f>+'P2'!F35</f>
        <v>0</v>
      </c>
      <c r="H65" s="43" t="str">
        <f>IF(Principio11213[[#This Row],[Réponse]]="Sí","Conformidad",IF(Principio11213[[#This Row],[Réponse]]="No","No conforme","No Aplica"))</f>
        <v>No Aplica</v>
      </c>
      <c r="I65" s="44" t="str">
        <f>+'P2'!H35</f>
        <v xml:space="preserve"> </v>
      </c>
      <c r="J65" s="45" t="str">
        <f>+'P2'!I35</f>
        <v>Nous attendons votre réponse</v>
      </c>
    </row>
    <row r="66" spans="1:10" ht="30" x14ac:dyDescent="0.35">
      <c r="A66" s="55">
        <f>Réponses!C64</f>
        <v>38</v>
      </c>
      <c r="B66" s="55">
        <v>2</v>
      </c>
      <c r="C66" s="55" t="str">
        <f>Réponses!D64</f>
        <v>2.3</v>
      </c>
      <c r="D66" s="56" t="str">
        <f>Réponses!F64</f>
        <v>Ai-je  mis en place une procédure de santé et de sécurité au travail conforme aux dispositions légales ?</v>
      </c>
      <c r="E66" s="73" t="str">
        <f>+Réponses!E64</f>
        <v>CB</v>
      </c>
      <c r="F66" s="48">
        <f>+'P2'!E36</f>
        <v>0</v>
      </c>
      <c r="G66" s="48">
        <f>+'P2'!F36</f>
        <v>0</v>
      </c>
      <c r="H66" s="43" t="str">
        <f>IF(Principio11213[[#This Row],[Réponse]]="Sí","Conformidad",IF(Principio11213[[#This Row],[Réponse]]="No","No conforme","No Aplica"))</f>
        <v>No Aplica</v>
      </c>
      <c r="I66" s="44" t="str">
        <f>+'P2'!H36</f>
        <v xml:space="preserve"> </v>
      </c>
      <c r="J66" s="45" t="str">
        <f>+'P2'!I36</f>
        <v>Nous attendons votre réponse</v>
      </c>
    </row>
    <row r="67" spans="1:10" ht="30" x14ac:dyDescent="0.35">
      <c r="A67" s="55">
        <f>Réponses!C65</f>
        <v>39</v>
      </c>
      <c r="B67" s="55">
        <v>2</v>
      </c>
      <c r="C67" s="55" t="str">
        <f>Réponses!D65</f>
        <v>2.3</v>
      </c>
      <c r="D67" s="56" t="str">
        <f>Réponses!F65</f>
        <v xml:space="preserve">Toutes les personnes qui travaillent pour moi connaissent-elles et suivent-elles des pratiques de travail sûres ? </v>
      </c>
      <c r="E67" s="57" t="str">
        <f>+Réponses!E65</f>
        <v>CB</v>
      </c>
      <c r="F67" s="66" t="str">
        <f>+'P2'!E37</f>
        <v>CFR</v>
      </c>
      <c r="G67" s="48">
        <f>+'P2'!F37</f>
        <v>0</v>
      </c>
      <c r="H67" s="43" t="str">
        <f>+'P2'!G37</f>
        <v>Sans objet</v>
      </c>
      <c r="I67" s="44" t="str">
        <f>+'P2'!H37</f>
        <v xml:space="preserve"> </v>
      </c>
      <c r="J67" s="45" t="str">
        <f>+'P2'!I37</f>
        <v>Nous attendons votre réponse</v>
      </c>
    </row>
    <row r="68" spans="1:10" ht="30" x14ac:dyDescent="0.35">
      <c r="A68" s="55">
        <f>Réponses!C66</f>
        <v>39</v>
      </c>
      <c r="B68" s="55">
        <v>2</v>
      </c>
      <c r="C68" s="55" t="str">
        <f>Réponses!D66</f>
        <v>2.3</v>
      </c>
      <c r="D68" s="56" t="str">
        <f>Réponses!F66</f>
        <v xml:space="preserve">Toutes les personnes qui travaillent pour moi connaissent-elles et suivent-elles des pratiques de travail sûres ? </v>
      </c>
      <c r="E68" s="57" t="str">
        <f>+Réponses!E66</f>
        <v>CB</v>
      </c>
      <c r="F68" s="66" t="str">
        <f>+'P2'!E38</f>
        <v>CFR</v>
      </c>
      <c r="G68" s="48">
        <f>+'P2'!F38</f>
        <v>0</v>
      </c>
      <c r="H68" s="43" t="str">
        <f>+'P2'!G38</f>
        <v>Sans objet</v>
      </c>
      <c r="I68" s="44" t="str">
        <f>+'P2'!H38</f>
        <v xml:space="preserve"> </v>
      </c>
      <c r="J68" s="45" t="str">
        <f>+'P2'!I38</f>
        <v>Nous attendons votre réponse</v>
      </c>
    </row>
    <row r="69" spans="1:10" ht="30" x14ac:dyDescent="0.35">
      <c r="A69" s="55">
        <f>Réponses!C67</f>
        <v>39</v>
      </c>
      <c r="B69" s="55">
        <v>2</v>
      </c>
      <c r="C69" s="55" t="str">
        <f>Réponses!D67</f>
        <v>2.3</v>
      </c>
      <c r="D69" s="56" t="str">
        <f>Réponses!F67</f>
        <v xml:space="preserve">Toutes les personnes qui travaillent pour moi connaissent-elles et suivent-elles des pratiques de travail sûres ? </v>
      </c>
      <c r="E69" s="57" t="str">
        <f>+Réponses!E67</f>
        <v>CB</v>
      </c>
      <c r="F69" s="66" t="str">
        <f>+'P2'!E39</f>
        <v>CFR</v>
      </c>
      <c r="G69" s="48">
        <f>+'P2'!F39</f>
        <v>0</v>
      </c>
      <c r="H69" s="43" t="str">
        <f>+'P2'!G39</f>
        <v>Sans objet</v>
      </c>
      <c r="I69" s="44" t="str">
        <f>+'P2'!H39</f>
        <v xml:space="preserve"> </v>
      </c>
      <c r="J69" s="45" t="str">
        <f>+'P2'!I39</f>
        <v>Nous attendons votre réponse</v>
      </c>
    </row>
    <row r="70" spans="1:10" ht="30" x14ac:dyDescent="0.35">
      <c r="A70" s="55">
        <f>Réponses!C68</f>
        <v>40</v>
      </c>
      <c r="B70" s="55">
        <v>2</v>
      </c>
      <c r="C70" s="55" t="str">
        <f>Réponses!D68</f>
        <v>2.3</v>
      </c>
      <c r="D70" s="56" t="str">
        <f>Réponses!F68</f>
        <v>Les personnes qui travaillent pour moi disposent-elles de l'équipement de sécurité adapté à leur activité ?</v>
      </c>
      <c r="E70" s="57" t="str">
        <f>+Réponses!E68</f>
        <v>CB</v>
      </c>
      <c r="F70" s="66" t="str">
        <f>+'P2'!E40</f>
        <v>CFR</v>
      </c>
      <c r="G70" s="48">
        <f>+'P2'!F40</f>
        <v>0</v>
      </c>
      <c r="H70" s="43" t="str">
        <f>+'P2'!G40</f>
        <v>Sans objet</v>
      </c>
      <c r="I70" s="44" t="str">
        <f>+'P2'!H40</f>
        <v xml:space="preserve"> </v>
      </c>
      <c r="J70" s="45" t="str">
        <f>+'P2'!I40</f>
        <v>Nous attendons votre réponse</v>
      </c>
    </row>
    <row r="71" spans="1:10" ht="30" x14ac:dyDescent="0.35">
      <c r="A71" s="55">
        <f>Réponses!C69</f>
        <v>40</v>
      </c>
      <c r="B71" s="55">
        <v>2</v>
      </c>
      <c r="C71" s="55" t="str">
        <f>Réponses!D69</f>
        <v>2.3</v>
      </c>
      <c r="D71" s="56" t="str">
        <f>Réponses!F69</f>
        <v>Les personnes qui travaillent pour moi disposent-elles de l'équipement de sécurité adapté à leur activité ?</v>
      </c>
      <c r="E71" s="57" t="str">
        <f>+Réponses!E69</f>
        <v>CB</v>
      </c>
      <c r="F71" s="66" t="str">
        <f>+'P2'!E41</f>
        <v>CFR</v>
      </c>
      <c r="G71" s="48">
        <f>+'P2'!F41</f>
        <v>0</v>
      </c>
      <c r="H71" s="43" t="str">
        <f>+'P2'!G41</f>
        <v>Sans objet</v>
      </c>
      <c r="I71" s="44" t="str">
        <f>+'P2'!H41</f>
        <v xml:space="preserve"> </v>
      </c>
      <c r="J71" s="45" t="str">
        <f>+'P2'!I41</f>
        <v>Nous attendons votre réponse</v>
      </c>
    </row>
    <row r="72" spans="1:10" ht="30" x14ac:dyDescent="0.35">
      <c r="A72" s="55">
        <f>Réponses!C70</f>
        <v>41</v>
      </c>
      <c r="B72" s="55">
        <v>2</v>
      </c>
      <c r="C72" s="55" t="str">
        <f>Réponses!D70</f>
        <v>2.3</v>
      </c>
      <c r="D72" s="56" t="str">
        <f>Réponses!F70</f>
        <v>Est-ce que je demande aux personnes qui travaillent pour moi d'utiliser des équipements de sécurité ?</v>
      </c>
      <c r="E72" s="57" t="str">
        <f>+Réponses!E70</f>
        <v>CB</v>
      </c>
      <c r="F72" s="66" t="str">
        <f>+'P2'!E42</f>
        <v>CFR</v>
      </c>
      <c r="G72" s="48">
        <f>+'P2'!F42</f>
        <v>0</v>
      </c>
      <c r="H72" s="43" t="str">
        <f>+'P2'!G42</f>
        <v>Sans objet</v>
      </c>
      <c r="I72" s="44" t="str">
        <f>+'P2'!H42</f>
        <v xml:space="preserve"> </v>
      </c>
      <c r="J72" s="45" t="str">
        <f>+'P2'!I42</f>
        <v>Nous attendons votre réponse</v>
      </c>
    </row>
    <row r="73" spans="1:10" x14ac:dyDescent="0.35">
      <c r="A73" s="55">
        <f>Réponses!C71</f>
        <v>42</v>
      </c>
      <c r="B73" s="55">
        <v>2</v>
      </c>
      <c r="C73" s="55" t="str">
        <f>Réponses!D71</f>
        <v>2.3</v>
      </c>
      <c r="D73" s="56" t="str">
        <f>Réponses!F71</f>
        <v>Est-ce que je tiens un registre des accidents ?</v>
      </c>
      <c r="E73" s="57" t="str">
        <f>+Réponses!E71</f>
        <v>CB</v>
      </c>
      <c r="F73" s="66" t="str">
        <f>+'P2'!E43</f>
        <v>CFR</v>
      </c>
      <c r="G73" s="48">
        <f>+'P2'!F43</f>
        <v>0</v>
      </c>
      <c r="H73" s="43" t="str">
        <f>+'P2'!G43</f>
        <v>Sans objet</v>
      </c>
      <c r="I73" s="44" t="str">
        <f>+'P2'!H43</f>
        <v xml:space="preserve"> </v>
      </c>
      <c r="J73" s="45" t="str">
        <f>+'P2'!I43</f>
        <v>Nous attendons votre réponse</v>
      </c>
    </row>
    <row r="74" spans="1:10" ht="30" x14ac:dyDescent="0.35">
      <c r="A74" s="55">
        <f>Réponses!C72</f>
        <v>43</v>
      </c>
      <c r="B74" s="55">
        <v>2</v>
      </c>
      <c r="C74" s="55" t="str">
        <f>Réponses!D72</f>
        <v>2.3</v>
      </c>
      <c r="D74" s="56" t="str">
        <f>Réponses!F72</f>
        <v>Est-ce que je modifie mes pratiques lorsqu'un accident se produit ou lorsqu'un accident évité de justesse se produit ?</v>
      </c>
      <c r="E74" s="57" t="str">
        <f>+Réponses!E72</f>
        <v>CB</v>
      </c>
      <c r="F74" s="66" t="str">
        <f>+'P2'!E44</f>
        <v>CFR</v>
      </c>
      <c r="G74" s="48">
        <f>+'P2'!F44</f>
        <v>0</v>
      </c>
      <c r="H74" s="43" t="str">
        <f>+'P2'!G44</f>
        <v>Sans objet</v>
      </c>
      <c r="I74" s="44" t="str">
        <f>+'P2'!H44</f>
        <v xml:space="preserve"> </v>
      </c>
      <c r="J74" s="45" t="str">
        <f>+'P2'!I44</f>
        <v>Nous attendons votre réponse</v>
      </c>
    </row>
    <row r="75" spans="1:10" ht="30" x14ac:dyDescent="0.35">
      <c r="A75" s="55">
        <f>Réponses!C73</f>
        <v>44</v>
      </c>
      <c r="B75" s="55">
        <v>2</v>
      </c>
      <c r="C75" s="55" t="str">
        <f>Réponses!D73</f>
        <v>2.4</v>
      </c>
      <c r="D75" s="56" t="str">
        <f>Réponses!F73</f>
        <v>Est-ce que je paie les travailleurs au moins le salaire minimum légal ?</v>
      </c>
      <c r="E75" s="57" t="str">
        <f>+Réponses!E73</f>
        <v>CB</v>
      </c>
      <c r="F75" s="57">
        <f>+'P2'!E45</f>
        <v>0</v>
      </c>
      <c r="G75" s="48">
        <f>+'P2'!F45</f>
        <v>0</v>
      </c>
      <c r="H75" s="43" t="str">
        <f>+'P2'!G45</f>
        <v>Sans objet</v>
      </c>
      <c r="I75" s="44" t="str">
        <f>+'P2'!H45</f>
        <v xml:space="preserve"> </v>
      </c>
      <c r="J75" s="45" t="str">
        <f>+'P2'!I45</f>
        <v>Nous attendons votre réponse</v>
      </c>
    </row>
    <row r="76" spans="1:10" ht="30" x14ac:dyDescent="0.35">
      <c r="A76" s="55">
        <f>Réponses!C74</f>
        <v>44</v>
      </c>
      <c r="B76" s="55">
        <v>2</v>
      </c>
      <c r="C76" s="55" t="str">
        <f>Réponses!D74</f>
        <v>2.4</v>
      </c>
      <c r="D76" s="56" t="str">
        <f>Réponses!F74</f>
        <v>Est-ce que je paie les travailleurs au moins le salaire minimum légal ?</v>
      </c>
      <c r="E76" s="57" t="str">
        <f>+Réponses!E74</f>
        <v>CB</v>
      </c>
      <c r="F76" s="66">
        <f>+'P2'!E46</f>
        <v>0</v>
      </c>
      <c r="G76" s="48">
        <f>+'P2'!F46</f>
        <v>0</v>
      </c>
      <c r="H76" s="43" t="str">
        <f>+'P2'!G46</f>
        <v>Sans objet</v>
      </c>
      <c r="I76" s="44" t="str">
        <f>+'P2'!H46</f>
        <v xml:space="preserve"> </v>
      </c>
      <c r="J76" s="45" t="str">
        <f>+'P2'!I46</f>
        <v>Nous attendons votre réponse</v>
      </c>
    </row>
    <row r="77" spans="1:10" ht="30" x14ac:dyDescent="0.35">
      <c r="A77" s="55">
        <f>Réponses!C75</f>
        <v>44</v>
      </c>
      <c r="B77" s="55">
        <v>2</v>
      </c>
      <c r="C77" s="55" t="str">
        <f>Réponses!D75</f>
        <v>2.4</v>
      </c>
      <c r="D77" s="56" t="str">
        <f>Réponses!F75</f>
        <v>Est-ce que je paie les travailleurs au moins le salaire minimum légal ?</v>
      </c>
      <c r="E77" s="57" t="str">
        <f>+Réponses!E75</f>
        <v>CB</v>
      </c>
      <c r="F77" s="66">
        <f>+'P2'!E47</f>
        <v>0</v>
      </c>
      <c r="G77" s="48">
        <f>+'P2'!F47</f>
        <v>0</v>
      </c>
      <c r="H77" s="43" t="str">
        <f>+'P2'!G47</f>
        <v>Sans objet</v>
      </c>
      <c r="I77" s="44" t="str">
        <f>+'P2'!H47</f>
        <v xml:space="preserve"> </v>
      </c>
      <c r="J77" s="45" t="str">
        <f>+'P2'!I47</f>
        <v>Nous attendons votre réponse</v>
      </c>
    </row>
    <row r="78" spans="1:10" x14ac:dyDescent="0.35">
      <c r="A78" s="55">
        <f>Réponses!C76</f>
        <v>45</v>
      </c>
      <c r="B78" s="55">
        <v>2</v>
      </c>
      <c r="C78" s="55" t="str">
        <f>Réponses!D76</f>
        <v>2.4</v>
      </c>
      <c r="D78" s="56" t="str">
        <f>Réponses!F76</f>
        <v>Est-ce que je paie les salaires à temps ?</v>
      </c>
      <c r="E78" s="57" t="str">
        <f>+Réponses!E76</f>
        <v>CB</v>
      </c>
      <c r="F78" s="66">
        <f>+'P2'!E48</f>
        <v>0</v>
      </c>
      <c r="G78" s="48">
        <f>+'P2'!F48</f>
        <v>0</v>
      </c>
      <c r="H78" s="43" t="str">
        <f>+'P2'!G48</f>
        <v>Sans objet</v>
      </c>
      <c r="I78" s="44" t="str">
        <f>+'P2'!H48</f>
        <v xml:space="preserve"> </v>
      </c>
      <c r="J78" s="45" t="str">
        <f>+'P2'!I48</f>
        <v>Nous attendons votre réponse</v>
      </c>
    </row>
    <row r="79" spans="1:10" ht="45" x14ac:dyDescent="0.35">
      <c r="A79" s="55">
        <f>Réponses!C77</f>
        <v>46</v>
      </c>
      <c r="B79" s="55">
        <v>2</v>
      </c>
      <c r="C79" s="55" t="str">
        <f>Réponses!D77</f>
        <v>2.5</v>
      </c>
      <c r="D79" s="56" t="str">
        <f>Réponses!F77</f>
        <v>Toutes les personnes qui travaillent pour moi sont-elles formées et supervisées afin d'améliorer leurs compétences, de travailler en toute sécurité et de respecter le plan de gestion ?</v>
      </c>
      <c r="E79" s="57" t="str">
        <f>+Réponses!E77</f>
        <v>CAC</v>
      </c>
      <c r="F79" s="66">
        <f>+'P2'!E49</f>
        <v>0</v>
      </c>
      <c r="G79" s="48">
        <f>+'P2'!F49</f>
        <v>0</v>
      </c>
      <c r="H79" s="43" t="str">
        <f>+'P2'!G49</f>
        <v>Sans objet</v>
      </c>
      <c r="I79" s="44" t="str">
        <f>+'P2'!H49</f>
        <v xml:space="preserve"> </v>
      </c>
      <c r="J79" s="45" t="str">
        <f>+'P2'!I49</f>
        <v>Nous attendons votre réponse</v>
      </c>
    </row>
    <row r="80" spans="1:10" x14ac:dyDescent="0.35">
      <c r="A80" s="55">
        <f>Réponses!C78</f>
        <v>47</v>
      </c>
      <c r="B80" s="55">
        <v>2</v>
      </c>
      <c r="C80" s="55" t="str">
        <f>Réponses!D78</f>
        <v>2.5</v>
      </c>
      <c r="D80" s="56" t="str">
        <f>Réponses!F78</f>
        <v>Est-ce que je tiens des registres des formations dispensées ?</v>
      </c>
      <c r="E80" s="57" t="str">
        <f>+Réponses!E78</f>
        <v>CAC</v>
      </c>
      <c r="F80" s="66">
        <f>+'P2'!E50</f>
        <v>0</v>
      </c>
      <c r="G80" s="48">
        <f>+'P2'!F50</f>
        <v>0</v>
      </c>
      <c r="H80" s="43" t="str">
        <f>+'P2'!G50</f>
        <v>Sans objet</v>
      </c>
      <c r="I80" s="44" t="str">
        <f>+'P2'!H50</f>
        <v xml:space="preserve"> </v>
      </c>
      <c r="J80" s="45" t="str">
        <f>+'P2'!I50</f>
        <v>Nous attendons votre réponse</v>
      </c>
    </row>
    <row r="81" spans="1:10" ht="30" x14ac:dyDescent="0.35">
      <c r="A81" s="55">
        <f>Réponses!C79</f>
        <v>48</v>
      </c>
      <c r="B81" s="55">
        <v>2</v>
      </c>
      <c r="C81" s="55" t="str">
        <f>Réponses!D79</f>
        <v>2.6</v>
      </c>
      <c r="D81" s="56" t="str">
        <f>Réponses!F79</f>
        <v>Ai-je mis en place une procédure pour m'aider à gérer les conflits qui peuvent survenir avec les travailleurs ?</v>
      </c>
      <c r="E81" s="57" t="str">
        <f>+Réponses!E79</f>
        <v>CB</v>
      </c>
      <c r="F81" s="66">
        <f>+'P2'!E51</f>
        <v>0</v>
      </c>
      <c r="G81" s="48">
        <f>+'P2'!F51</f>
        <v>0</v>
      </c>
      <c r="H81" s="43" t="str">
        <f>+'P2'!G51</f>
        <v>Sans objet</v>
      </c>
      <c r="I81" s="44" t="str">
        <f>+'P2'!H51</f>
        <v xml:space="preserve"> </v>
      </c>
      <c r="J81" s="45" t="str">
        <f>+'P2'!I51</f>
        <v>Nous attendons votre réponse</v>
      </c>
    </row>
    <row r="82" spans="1:10" ht="30" x14ac:dyDescent="0.35">
      <c r="A82" s="55">
        <f>Réponses!C80</f>
        <v>48</v>
      </c>
      <c r="B82" s="55">
        <v>2</v>
      </c>
      <c r="C82" s="55" t="str">
        <f>Réponses!D80</f>
        <v>2.6</v>
      </c>
      <c r="D82" s="56" t="str">
        <f>Réponses!F80</f>
        <v>Ai-je mis en place une procédure pour m'aider à gérer les conflits qui peuvent survenir avec les travailleurs ?</v>
      </c>
      <c r="E82" s="57" t="str">
        <f>+Réponses!E80</f>
        <v>CB</v>
      </c>
      <c r="F82" s="66">
        <f>+'P2'!E52</f>
        <v>0</v>
      </c>
      <c r="G82" s="48">
        <f>+'P2'!F52</f>
        <v>0</v>
      </c>
      <c r="H82" s="43" t="str">
        <f>+'P2'!G52</f>
        <v>Sans objet</v>
      </c>
      <c r="I82" s="44" t="str">
        <f>+'P2'!H52</f>
        <v xml:space="preserve"> </v>
      </c>
      <c r="J82" s="45" t="str">
        <f>+'P2'!I52</f>
        <v>Nous attendons votre réponse</v>
      </c>
    </row>
    <row r="83" spans="1:10" ht="30" x14ac:dyDescent="0.35">
      <c r="A83" s="55">
        <f>Réponses!C81</f>
        <v>49</v>
      </c>
      <c r="B83" s="55">
        <v>2</v>
      </c>
      <c r="C83" s="73" t="str">
        <f>Réponses!D81</f>
        <v>2.6</v>
      </c>
      <c r="D83" s="56" t="str">
        <f>Réponses!F81</f>
        <v>Est-ce que j'implique les travailleurs d'une manière culturellement appropriée dans l'élaboration de la procédure ?</v>
      </c>
      <c r="E83" s="73" t="str">
        <f>+Réponses!E81</f>
        <v>CB</v>
      </c>
      <c r="F83" s="66">
        <f>+'P2'!E53</f>
        <v>0</v>
      </c>
      <c r="G83" s="48">
        <f>+'P2'!F53</f>
        <v>0</v>
      </c>
      <c r="H83" s="43" t="str">
        <f>IF(Principio11213[[#This Row],[Réponse]]="Sí","Conformidad",IF(Principio11213[[#This Row],[Réponse]]="No","No conforme","No Aplica"))</f>
        <v>No Aplica</v>
      </c>
      <c r="I83" s="44" t="str">
        <f>+'P2'!H53</f>
        <v xml:space="preserve"> </v>
      </c>
      <c r="J83" s="45" t="str">
        <f>+'P2'!I53</f>
        <v>Nous attendons votre réponse</v>
      </c>
    </row>
    <row r="84" spans="1:10" ht="30" x14ac:dyDescent="0.35">
      <c r="A84" s="55">
        <f>Réponses!C82</f>
        <v>50</v>
      </c>
      <c r="B84" s="55">
        <v>2</v>
      </c>
      <c r="C84" s="55" t="str">
        <f>Réponses!D82</f>
        <v>2.6</v>
      </c>
      <c r="D84" s="56" t="str">
        <f>Réponses!F82</f>
        <v>Ai-je suivi la procédure de traitement des litiges en cas de conflit ?</v>
      </c>
      <c r="E84" s="57" t="str">
        <f>+Réponses!E82</f>
        <v>CB</v>
      </c>
      <c r="F84" s="66">
        <f>+'P2'!E55</f>
        <v>0</v>
      </c>
      <c r="G84" s="48">
        <f>+'P2'!F55</f>
        <v>0</v>
      </c>
      <c r="H84" s="43" t="str">
        <f>+'P2'!G55</f>
        <v>Sans objet</v>
      </c>
      <c r="I84" s="44" t="str">
        <f>+'P2'!H55</f>
        <v xml:space="preserve"> </v>
      </c>
      <c r="J84" s="45" t="str">
        <f>+'P2'!I55</f>
        <v>Nous attendons votre réponse</v>
      </c>
    </row>
    <row r="85" spans="1:10" ht="30" x14ac:dyDescent="0.35">
      <c r="A85" s="55">
        <f>Réponses!C83</f>
        <v>50</v>
      </c>
      <c r="B85" s="55">
        <v>2</v>
      </c>
      <c r="C85" s="55" t="str">
        <f>Réponses!D83</f>
        <v>2.6</v>
      </c>
      <c r="D85" s="56" t="str">
        <f>Réponses!F83</f>
        <v>Ai-je suivi la procédure de traitement des litiges en cas de conflit ?</v>
      </c>
      <c r="E85" s="57" t="str">
        <f>+Réponses!E83</f>
        <v>CB</v>
      </c>
      <c r="F85" s="66">
        <f>+'P2'!E56</f>
        <v>0</v>
      </c>
      <c r="G85" s="48">
        <f>+'P2'!F56</f>
        <v>0</v>
      </c>
      <c r="H85" s="43" t="str">
        <f>+'P2'!G56</f>
        <v>Sans objet</v>
      </c>
      <c r="I85" s="44" t="str">
        <f>+'P2'!H56</f>
        <v xml:space="preserve"> </v>
      </c>
      <c r="J85" s="45" t="str">
        <f>+'P2'!I56</f>
        <v>Nous attendons votre réponse</v>
      </c>
    </row>
    <row r="86" spans="1:10" x14ac:dyDescent="0.35">
      <c r="A86" s="55">
        <f>Réponses!C84</f>
        <v>51</v>
      </c>
      <c r="B86" s="55">
        <v>2</v>
      </c>
      <c r="C86" s="55" t="str">
        <f>Réponses!D84</f>
        <v>2.6</v>
      </c>
      <c r="D86" s="56" t="str">
        <f>Réponses!F84</f>
        <v>Dois-je tenir un registre des litiges avec mes travailleurs ?</v>
      </c>
      <c r="E86" s="57" t="str">
        <f>+Réponses!E84</f>
        <v>CB</v>
      </c>
      <c r="F86" s="66">
        <f>+'P2'!E56</f>
        <v>0</v>
      </c>
      <c r="G86" s="48">
        <f>+'P2'!F56</f>
        <v>0</v>
      </c>
      <c r="H86" s="43" t="str">
        <f>+'P2'!G56</f>
        <v>Sans objet</v>
      </c>
      <c r="I86" s="44" t="str">
        <f>+'P2'!H56</f>
        <v xml:space="preserve"> </v>
      </c>
      <c r="J86" s="45" t="str">
        <f>+'P2'!I56</f>
        <v>Nous attendons votre réponse</v>
      </c>
    </row>
    <row r="87" spans="1:10" ht="45" x14ac:dyDescent="0.35">
      <c r="A87" s="55">
        <f>Réponses!C85</f>
        <v>52</v>
      </c>
      <c r="B87" s="55">
        <v>2</v>
      </c>
      <c r="C87" s="55" t="str">
        <f>Réponses!D85</f>
        <v>2.6</v>
      </c>
      <c r="D87" s="56" t="str">
        <f>Réponses!F85</f>
        <v xml:space="preserve">Ai-je indemnisé équitablement les travailleurs pour les pertes ou les dommages causés à leurs biens dans le cadre du travail qu'ils effectuent pour moi ? </v>
      </c>
      <c r="E87" s="57" t="str">
        <f>+Réponses!E85</f>
        <v>CB</v>
      </c>
      <c r="F87" s="66">
        <f>+'P2'!E57</f>
        <v>0</v>
      </c>
      <c r="G87" s="48">
        <f>+'P2'!F57</f>
        <v>0</v>
      </c>
      <c r="H87" s="43" t="str">
        <f>+'P2'!G57</f>
        <v>Sans objet</v>
      </c>
      <c r="I87" s="44" t="str">
        <f>+'P2'!H57</f>
        <v xml:space="preserve"> </v>
      </c>
      <c r="J87" s="45" t="str">
        <f>+'P2'!I57</f>
        <v>Nous attendons votre réponse</v>
      </c>
    </row>
    <row r="88" spans="1:10" ht="45" x14ac:dyDescent="0.35">
      <c r="A88" s="55">
        <f>Réponses!C86</f>
        <v>52</v>
      </c>
      <c r="B88" s="55">
        <v>2</v>
      </c>
      <c r="C88" s="55" t="str">
        <f>Réponses!D86</f>
        <v>2.6</v>
      </c>
      <c r="D88" s="56" t="str">
        <f>Réponses!F86</f>
        <v xml:space="preserve">Ai-je indemnisé équitablement les travailleurs pour les pertes ou les dommages causés à leurs biens dans le cadre du travail qu'ils effectuent pour moi ? </v>
      </c>
      <c r="E88" s="57" t="str">
        <f>+Réponses!E86</f>
        <v>CB</v>
      </c>
      <c r="F88" s="66">
        <f>+'P2'!E58</f>
        <v>0</v>
      </c>
      <c r="G88" s="48">
        <f>+'P2'!F58</f>
        <v>0</v>
      </c>
      <c r="H88" s="43" t="str">
        <f>+'P2'!G58</f>
        <v>Sans objet</v>
      </c>
      <c r="I88" s="44" t="str">
        <f>+'P2'!H58</f>
        <v xml:space="preserve"> </v>
      </c>
      <c r="J88" s="45" t="str">
        <f>+'P2'!I58</f>
        <v>Nous attendons votre réponse</v>
      </c>
    </row>
    <row r="89" spans="1:10" ht="45" x14ac:dyDescent="0.35">
      <c r="A89" s="55">
        <f>Réponses!C87</f>
        <v>53</v>
      </c>
      <c r="B89" s="55">
        <v>2</v>
      </c>
      <c r="C89" s="55" t="str">
        <f>Réponses!D87</f>
        <v>2.6</v>
      </c>
      <c r="D89" s="56" t="str">
        <f>Réponses!F87</f>
        <v>En cas d'accident du travail ou de maladie professionnelle, ai-je fourni une aide financière et des soins de santé aux travailleurs concernés, comme l'exige la loi ?</v>
      </c>
      <c r="E89" s="57" t="str">
        <f>+Réponses!E87</f>
        <v>CB</v>
      </c>
      <c r="F89" s="66">
        <f>+'P2'!E59</f>
        <v>0</v>
      </c>
      <c r="G89" s="48">
        <f>+'P2'!F59</f>
        <v>0</v>
      </c>
      <c r="H89" s="43" t="str">
        <f>+'P2'!G59</f>
        <v>Sans objet</v>
      </c>
      <c r="I89" s="44" t="str">
        <f>+'P2'!H59</f>
        <v xml:space="preserve"> </v>
      </c>
      <c r="J89" s="45" t="str">
        <f>+'P2'!I59</f>
        <v>Nous attendons votre réponse</v>
      </c>
    </row>
    <row r="90" spans="1:10" ht="45" x14ac:dyDescent="0.35">
      <c r="A90" s="55">
        <f>Réponses!C88</f>
        <v>54</v>
      </c>
      <c r="B90" s="55">
        <v>3</v>
      </c>
      <c r="C90" s="55" t="str">
        <f>Réponses!D88</f>
        <v>3.1</v>
      </c>
      <c r="D90" s="56" t="str">
        <f>Réponses!F88</f>
        <v>Ai-je identifié les populations autochtones de mon unité de gestion ou des environs susceptibles d'être affectées par mes activités ?</v>
      </c>
      <c r="E90" s="57" t="str">
        <f>+Réponses!E88</f>
        <v>CB</v>
      </c>
      <c r="F90" s="66">
        <f>+'P3'!E13</f>
        <v>0</v>
      </c>
      <c r="G90" s="48">
        <f>+'P3'!F13</f>
        <v>0</v>
      </c>
      <c r="H90" s="43" t="str">
        <f>+'P3'!G13</f>
        <v>Sans objet</v>
      </c>
      <c r="I90" s="44" t="str">
        <f>+'P3'!H13</f>
        <v xml:space="preserve"> </v>
      </c>
      <c r="J90" s="45" t="str">
        <f>+'P3'!I13</f>
        <v>Nous attendons votre réponse</v>
      </c>
    </row>
    <row r="91" spans="1:10" ht="30" x14ac:dyDescent="0.35">
      <c r="A91" s="55">
        <f>Réponses!C89</f>
        <v>55</v>
      </c>
      <c r="B91" s="55">
        <v>3</v>
      </c>
      <c r="C91" s="55" t="str">
        <f>Réponses!D89</f>
        <v>3.1</v>
      </c>
      <c r="D91" s="56" t="str">
        <f>Réponses!F89</f>
        <v>L'évaluation a-t-elle permis d'identifier les populations autochtones susceptibles d'être affectées par mes activités ?</v>
      </c>
      <c r="E91" s="57" t="str">
        <f>+Réponses!E89</f>
        <v>CB</v>
      </c>
      <c r="F91" s="66">
        <f>+'P3'!E14</f>
        <v>0</v>
      </c>
      <c r="G91" s="48">
        <f>+'P3'!F14</f>
        <v>0</v>
      </c>
      <c r="H91" s="43" t="str">
        <f>+'P3'!G14</f>
        <v>Sans objet</v>
      </c>
      <c r="I91" s="44" t="str">
        <f>+'P3'!H14</f>
        <v xml:space="preserve"> </v>
      </c>
      <c r="J91" s="45" t="str">
        <f>+'P3'!I14</f>
        <v>Nous attendons votre réponse</v>
      </c>
    </row>
    <row r="92" spans="1:10" ht="30" x14ac:dyDescent="0.35">
      <c r="A92" s="55">
        <f>Réponses!C90</f>
        <v>56</v>
      </c>
      <c r="B92" s="55">
        <v>3</v>
      </c>
      <c r="C92" s="55" t="str">
        <f>Réponses!D90</f>
        <v>3.1</v>
      </c>
      <c r="D92" s="56" t="str">
        <f>Réponses!F90</f>
        <v>Ai-je documenté et cartographié les droits (coutumiers ou autres) et les obligations des populations autochtones ?</v>
      </c>
      <c r="E92" s="57" t="str">
        <f>+Réponses!E90</f>
        <v>CB</v>
      </c>
      <c r="F92" s="66">
        <f>+'P3'!E15</f>
        <v>0</v>
      </c>
      <c r="G92" s="48">
        <f>+'P3'!F15</f>
        <v>0</v>
      </c>
      <c r="H92" s="43" t="str">
        <f>+'P3'!G15</f>
        <v>Sans objet</v>
      </c>
      <c r="I92" s="44" t="str">
        <f>+'P3'!H15</f>
        <v xml:space="preserve"> </v>
      </c>
      <c r="J92" s="45" t="str">
        <f>+'P3'!I15</f>
        <v>Nous attendons votre réponse</v>
      </c>
    </row>
    <row r="93" spans="1:10" ht="45" x14ac:dyDescent="0.35">
      <c r="A93" s="55">
        <f>Réponses!C91</f>
        <v>57</v>
      </c>
      <c r="B93" s="55">
        <v>3</v>
      </c>
      <c r="C93" s="73" t="str">
        <f>Réponses!D91</f>
        <v>3.1</v>
      </c>
      <c r="D93" s="56" t="str">
        <f>Réponses!F91</f>
        <v>Est-ce que j'implique les populations autochtones d'une manière culturellement appropriée dans la documentation et la cartographie de leurs droits et obligations applicables ?</v>
      </c>
      <c r="E93" s="73" t="str">
        <f>+Réponses!E91</f>
        <v>CB</v>
      </c>
      <c r="F93" s="66">
        <f>+'P3'!E16</f>
        <v>0</v>
      </c>
      <c r="G93" s="48">
        <f>+'P3'!F16</f>
        <v>0</v>
      </c>
      <c r="H93" s="43" t="str">
        <f>IF(Principio11213[[#This Row],[Réponse]]="Sí","Conformidad",IF(Principio11213[[#This Row],[Réponse]]="No","No conforme","No Aplica"))</f>
        <v>No Aplica</v>
      </c>
      <c r="I93" s="44" t="str">
        <f>+'P3'!H16</f>
        <v xml:space="preserve"> </v>
      </c>
      <c r="J93" s="45" t="str">
        <f>+'P3'!I16</f>
        <v>Nous attendons votre réponse</v>
      </c>
    </row>
    <row r="94" spans="1:10" ht="75" x14ac:dyDescent="0.35">
      <c r="A94" s="55">
        <f>Réponses!C92</f>
        <v>58</v>
      </c>
      <c r="B94" s="55">
        <v>3</v>
      </c>
      <c r="C94" s="55" t="str">
        <f>Réponses!D92</f>
        <v>3.2</v>
      </c>
      <c r="D94" s="56" t="str">
        <f>Réponses!F92</f>
        <v>Ai-je informé les populations autochtones du moment, du lieu et de la manière dont elles peuvent formuler des commentaires et demander la modification des activités de gestion dans la mesure nécessaire pour protéger leurs droits, leurs ressources, leurs terres et leurs territoires ?</v>
      </c>
      <c r="E94" s="57" t="str">
        <f>+Réponses!E92</f>
        <v>CB</v>
      </c>
      <c r="F94" s="66">
        <f>+'P3'!E17</f>
        <v>0</v>
      </c>
      <c r="G94" s="48">
        <f>+'P3'!F17</f>
        <v>0</v>
      </c>
      <c r="H94" s="43" t="str">
        <f>+'P3'!G17</f>
        <v>Sans objet</v>
      </c>
      <c r="I94" s="44" t="str">
        <f>+'P3'!H17</f>
        <v xml:space="preserve"> </v>
      </c>
      <c r="J94" s="45" t="str">
        <f>+'P3'!I17</f>
        <v>Nous attendons votre réponse</v>
      </c>
    </row>
    <row r="95" spans="1:10" ht="30" x14ac:dyDescent="0.35">
      <c r="A95" s="55">
        <f>Réponses!C93</f>
        <v>59</v>
      </c>
      <c r="B95" s="55">
        <v>3</v>
      </c>
      <c r="C95" s="55" t="str">
        <f>Réponses!D93</f>
        <v>3.2</v>
      </c>
      <c r="D95" s="56" t="str">
        <f>Réponses!F93</f>
        <v>Ai-je mis en place des mécanismes pour m'assurer que je ne viole pas les droits des peuples autochtones ?</v>
      </c>
      <c r="E95" s="57" t="str">
        <f>+Réponses!E93</f>
        <v>CB</v>
      </c>
      <c r="F95" s="66">
        <f>+'P3'!E18</f>
        <v>0</v>
      </c>
      <c r="G95" s="48">
        <f>+'P3'!F18</f>
        <v>0</v>
      </c>
      <c r="H95" s="43" t="str">
        <f>+'P3'!G18</f>
        <v>Sans objet</v>
      </c>
      <c r="I95" s="44" t="str">
        <f>+'P3'!H18</f>
        <v xml:space="preserve"> </v>
      </c>
      <c r="J95" s="45" t="str">
        <f>+'P3'!I18</f>
        <v>Nous attendons votre réponse</v>
      </c>
    </row>
    <row r="96" spans="1:10" ht="30" x14ac:dyDescent="0.35">
      <c r="A96" s="55">
        <f>Réponses!C94</f>
        <v>60</v>
      </c>
      <c r="B96" s="55">
        <v>3</v>
      </c>
      <c r="C96" s="55" t="str">
        <f>Réponses!D94</f>
        <v>3.2</v>
      </c>
      <c r="D96" s="56" t="str">
        <f>Réponses!F94</f>
        <v>Si j'ai violé les droits des peuples autochtones, ai-je corrigé la situation ?</v>
      </c>
      <c r="E96" s="57" t="str">
        <f>+Réponses!E94</f>
        <v>CB</v>
      </c>
      <c r="F96" s="66">
        <f>+'P3'!E19</f>
        <v>0</v>
      </c>
      <c r="G96" s="48">
        <f>+'P3'!F19</f>
        <v>0</v>
      </c>
      <c r="H96" s="43" t="str">
        <f>+'P3'!G19</f>
        <v>Sans objet</v>
      </c>
      <c r="I96" s="44" t="str">
        <f>+'P3'!H19</f>
        <v xml:space="preserve"> </v>
      </c>
      <c r="J96" s="45" t="str">
        <f>+'P3'!I19</f>
        <v>Nous attendons votre réponse</v>
      </c>
    </row>
    <row r="97" spans="1:10" ht="30" x14ac:dyDescent="0.35">
      <c r="A97" s="55">
        <f>Réponses!C95</f>
        <v>60</v>
      </c>
      <c r="B97" s="55">
        <v>3</v>
      </c>
      <c r="C97" s="55" t="str">
        <f>Réponses!D95</f>
        <v>3.2</v>
      </c>
      <c r="D97" s="56" t="str">
        <f>Réponses!F95</f>
        <v>Si j'ai violé les droits des peuples autochtones, ai-je corrigé la situation ?</v>
      </c>
      <c r="E97" s="57" t="str">
        <f>+Réponses!E95</f>
        <v>CB</v>
      </c>
      <c r="F97" s="66">
        <f>+'P3'!E20</f>
        <v>0</v>
      </c>
      <c r="G97" s="48">
        <f>+'P3'!F20</f>
        <v>0</v>
      </c>
      <c r="H97" s="43" t="str">
        <f>+'P3'!G20</f>
        <v>Sans objet</v>
      </c>
      <c r="I97" s="44" t="str">
        <f>+'P3'!H20</f>
        <v xml:space="preserve"> </v>
      </c>
      <c r="J97" s="45" t="str">
        <f>+'P3'!I20</f>
        <v>Nous attendons votre réponse</v>
      </c>
    </row>
    <row r="98" spans="1:10" ht="45" x14ac:dyDescent="0.35">
      <c r="A98" s="55">
        <f>Réponses!C96</f>
        <v>61</v>
      </c>
      <c r="B98" s="55">
        <v>3</v>
      </c>
      <c r="C98" s="55" t="str">
        <f>Réponses!D96</f>
        <v>3.2</v>
      </c>
      <c r="D98" s="56" t="str">
        <f>Réponses!F96</f>
        <v>Ai-je obtenu le consentement libre, préalable et éclairé des populations autochtones potentiellement affectées par mes activités, ou suis-je en train de rechercher ce consentement ?</v>
      </c>
      <c r="E98" s="57" t="str">
        <f>+Réponses!E96</f>
        <v>CB</v>
      </c>
      <c r="F98" s="66">
        <f>+'P3'!E21</f>
        <v>0</v>
      </c>
      <c r="G98" s="48">
        <f>+'P3'!F21</f>
        <v>0</v>
      </c>
      <c r="H98" s="43" t="str">
        <f>+'P3'!G21</f>
        <v>Sans objet</v>
      </c>
      <c r="I98" s="44" t="str">
        <f>+'P3'!H21</f>
        <v xml:space="preserve"> </v>
      </c>
      <c r="J98" s="45" t="str">
        <f>+'P3'!I21</f>
        <v>Nous attendons votre réponse</v>
      </c>
    </row>
    <row r="99" spans="1:10" ht="45" x14ac:dyDescent="0.35">
      <c r="A99" s="55">
        <f>Réponses!C97</f>
        <v>62</v>
      </c>
      <c r="B99" s="55">
        <v>3</v>
      </c>
      <c r="C99" s="55" t="str">
        <f>Réponses!D97</f>
        <v>3.2</v>
      </c>
      <c r="D99" s="56" t="str">
        <f>Réponses!F97</f>
        <v xml:space="preserve">S'il n'y a pas encore d'accord, existe-t-il un processus de consentement préalable, libre et éclairé dont les peuples autochtones sont satisfaits ? </v>
      </c>
      <c r="E99" s="57" t="str">
        <f>+Réponses!E97</f>
        <v>CB</v>
      </c>
      <c r="F99" s="66">
        <f>+'P3'!E22</f>
        <v>0</v>
      </c>
      <c r="G99" s="48">
        <f>+'P3'!F22</f>
        <v>0</v>
      </c>
      <c r="H99" s="43" t="str">
        <f>+'P3'!G22</f>
        <v>Sans objet</v>
      </c>
      <c r="I99" s="44" t="str">
        <f>+'P3'!H22</f>
        <v xml:space="preserve"> </v>
      </c>
      <c r="J99" s="45" t="str">
        <f>+'P3'!I22</f>
        <v>Nous attendons votre réponse</v>
      </c>
    </row>
    <row r="100" spans="1:10" ht="30" x14ac:dyDescent="0.35">
      <c r="A100" s="55">
        <f>Réponses!C98</f>
        <v>63</v>
      </c>
      <c r="B100" s="55">
        <v>3</v>
      </c>
      <c r="C100" s="55" t="str">
        <f>Réponses!D98</f>
        <v>3.3</v>
      </c>
      <c r="D100" s="56" t="str">
        <f>Réponses!F98</f>
        <v>Est-ce que je gère une forêt pour laquelle j'ai reçu une délégation de contrôle de la part d'un peuple autochtone ?</v>
      </c>
      <c r="E100" s="57" t="str">
        <f>+Réponses!E98</f>
        <v>CB</v>
      </c>
      <c r="F100" s="66">
        <f>+'P3'!E23</f>
        <v>0</v>
      </c>
      <c r="G100" s="48">
        <f>+'P3'!F23</f>
        <v>0</v>
      </c>
      <c r="H100" s="43" t="str">
        <f>+'P3'!G23</f>
        <v>Sans objet</v>
      </c>
      <c r="I100" s="44" t="str">
        <f>+'P3'!H23</f>
        <v xml:space="preserve"> </v>
      </c>
      <c r="J100" s="45" t="str">
        <f>+'P3'!I23</f>
        <v>Nous attendons votre réponse</v>
      </c>
    </row>
    <row r="101" spans="1:10" ht="75" x14ac:dyDescent="0.35">
      <c r="A101" s="55">
        <f>Réponses!C99</f>
        <v>64</v>
      </c>
      <c r="B101" s="55">
        <v>3</v>
      </c>
      <c r="C101" s="55" t="str">
        <f>Réponses!D99</f>
        <v>3.4</v>
      </c>
      <c r="D101" s="56" t="str">
        <f>Réponses!F99</f>
        <v>Est-ce que je comprends et respecte les dispositions de la Déclaration des Nations unies sur les droits des peuples autochtones (DNUDPA) et de la Convention 169 de l'Organisation internationale du travail (OIT) concernant les droits, les coutumes et la culture des peuples autochtones ?</v>
      </c>
      <c r="E101" s="57" t="str">
        <f>+Réponses!E99</f>
        <v>CB</v>
      </c>
      <c r="F101" s="66">
        <f>+'P3'!E24</f>
        <v>0</v>
      </c>
      <c r="G101" s="48">
        <f>+'P3'!F24</f>
        <v>0</v>
      </c>
      <c r="H101" s="43" t="str">
        <f>+'P3'!G24</f>
        <v>Sans objet</v>
      </c>
      <c r="I101" s="44" t="str">
        <f>+'P3'!H24</f>
        <v xml:space="preserve"> </v>
      </c>
      <c r="J101" s="45" t="str">
        <f>+'P3'!I24</f>
        <v>Nous attendons votre réponse</v>
      </c>
    </row>
    <row r="102" spans="1:10" ht="75" x14ac:dyDescent="0.35">
      <c r="A102" s="55">
        <f>Réponses!C100</f>
        <v>64</v>
      </c>
      <c r="B102" s="55">
        <v>3</v>
      </c>
      <c r="C102" s="55" t="str">
        <f>Réponses!D100</f>
        <v>3.4</v>
      </c>
      <c r="D102" s="56" t="str">
        <f>Réponses!F100</f>
        <v>Est-ce que je comprends et respecte les dispositions de la Déclaration des Nations unies sur les droits des peuples autochtones (DNUDPA) et de la Convention 169 de l'Organisation internationale du travail (OIT) concernant les droits, les coutumes et la culture des peuples autochtones ?</v>
      </c>
      <c r="E102" s="57" t="str">
        <f>+Réponses!E100</f>
        <v>CB</v>
      </c>
      <c r="F102" s="66">
        <f>+'P3'!E25</f>
        <v>0</v>
      </c>
      <c r="G102" s="48">
        <f>+'P3'!F25</f>
        <v>0</v>
      </c>
      <c r="H102" s="43" t="str">
        <f>+'P3'!G25</f>
        <v>Sans objet</v>
      </c>
      <c r="I102" s="44" t="str">
        <f>+'P3'!H25</f>
        <v xml:space="preserve"> </v>
      </c>
      <c r="J102" s="45" t="str">
        <f>+'P3'!I25</f>
        <v>Nous attendons votre réponse</v>
      </c>
    </row>
    <row r="103" spans="1:10" ht="45" x14ac:dyDescent="0.35">
      <c r="A103" s="55">
        <f>Réponses!C101</f>
        <v>65</v>
      </c>
      <c r="B103" s="55">
        <v>3</v>
      </c>
      <c r="C103" s="55" t="str">
        <f>Réponses!D101</f>
        <v>3.5</v>
      </c>
      <c r="D103" s="56" t="str">
        <f>Réponses!F101</f>
        <v>Ai-je identifié, avec la participation culturellement appropriée des populations autochtones, des sites d'une importance particulière pour elles et sur lesquels elles ont des droits ?</v>
      </c>
      <c r="E103" s="57" t="str">
        <f>+Réponses!E101</f>
        <v>CAC</v>
      </c>
      <c r="F103" s="66">
        <f>+'P3'!E26</f>
        <v>0</v>
      </c>
      <c r="G103" s="48">
        <f>+'P3'!F26</f>
        <v>0</v>
      </c>
      <c r="H103" s="43" t="str">
        <f>+'P3'!G26</f>
        <v>Sans objet</v>
      </c>
      <c r="I103" s="44" t="str">
        <f>+'P3'!H26</f>
        <v xml:space="preserve"> </v>
      </c>
      <c r="J103" s="45" t="str">
        <f>+'P3'!I26</f>
        <v>Nous attendons votre réponse</v>
      </c>
    </row>
    <row r="104" spans="1:10" ht="45" x14ac:dyDescent="0.35">
      <c r="A104" s="55">
        <f>Réponses!C102</f>
        <v>65</v>
      </c>
      <c r="B104" s="55">
        <v>3</v>
      </c>
      <c r="C104" s="55" t="str">
        <f>Réponses!D102</f>
        <v>3.5</v>
      </c>
      <c r="D104" s="56" t="str">
        <f>Réponses!F102</f>
        <v>Ai-je identifié, avec la participation culturellement appropriée des populations autochtones, des sites d'une importance particulière pour elles et sur lesquels elles ont des droits ?</v>
      </c>
      <c r="E104" s="57" t="str">
        <f>+Réponses!E102</f>
        <v>CAC</v>
      </c>
      <c r="F104" s="66">
        <f>+'P3'!E27</f>
        <v>0</v>
      </c>
      <c r="G104" s="48">
        <f>+'P3'!F27</f>
        <v>0</v>
      </c>
      <c r="H104" s="43" t="str">
        <f>+'P3'!G27</f>
        <v>Sans objet</v>
      </c>
      <c r="I104" s="44" t="str">
        <f>+'P3'!H27</f>
        <v xml:space="preserve"> </v>
      </c>
      <c r="J104" s="45" t="str">
        <f>+'P3'!I27</f>
        <v>Nous attendons votre réponse</v>
      </c>
    </row>
    <row r="105" spans="1:10" ht="45" x14ac:dyDescent="0.35">
      <c r="A105" s="55">
        <f>Réponses!C103</f>
        <v>66</v>
      </c>
      <c r="B105" s="55">
        <v>3</v>
      </c>
      <c r="C105" s="55" t="str">
        <f>Réponses!D103</f>
        <v>3.5</v>
      </c>
      <c r="D105" s="56" t="str">
        <f>Réponses!F103</f>
        <v>Ai-je conçu et mis en œuvre des mesures de protection pour les sites précédemment identifiés en impliquant les populations autochtones de manière appropriée sur le plan culturel ?</v>
      </c>
      <c r="E105" s="57" t="str">
        <f>+Réponses!E103</f>
        <v>CAC</v>
      </c>
      <c r="F105" s="66">
        <f>+'P3'!E28</f>
        <v>0</v>
      </c>
      <c r="G105" s="48">
        <f>+'P3'!F28</f>
        <v>0</v>
      </c>
      <c r="H105" s="43" t="str">
        <f>+'P3'!G28</f>
        <v>Sans objet</v>
      </c>
      <c r="I105" s="44" t="str">
        <f>+'P3'!H28</f>
        <v xml:space="preserve"> </v>
      </c>
      <c r="J105" s="45" t="str">
        <f>+'P3'!I28</f>
        <v>Nous attendons votre réponse</v>
      </c>
    </row>
    <row r="106" spans="1:10" ht="45" x14ac:dyDescent="0.35">
      <c r="A106" s="55">
        <f>Réponses!C104</f>
        <v>66</v>
      </c>
      <c r="B106" s="55">
        <v>3</v>
      </c>
      <c r="C106" s="55" t="str">
        <f>Réponses!D104</f>
        <v>3.5</v>
      </c>
      <c r="D106" s="56" t="str">
        <f>Réponses!F104</f>
        <v>Ai-je conçu et mis en œuvre des mesures de protection pour les sites précédemment identifiés en impliquant les populations autochtones de manière appropriée sur le plan culturel ?</v>
      </c>
      <c r="E106" s="57" t="str">
        <f>+Réponses!E104</f>
        <v>CAC</v>
      </c>
      <c r="F106" s="66">
        <f>+'P3'!E29</f>
        <v>0</v>
      </c>
      <c r="G106" s="48">
        <f>+'P3'!F29</f>
        <v>0</v>
      </c>
      <c r="H106" s="43" t="str">
        <f>+'P3'!G29</f>
        <v>Sans objet</v>
      </c>
      <c r="I106" s="44" t="str">
        <f>+'P3'!H29</f>
        <v xml:space="preserve"> </v>
      </c>
      <c r="J106" s="45" t="str">
        <f>+'P3'!I29</f>
        <v>Nous attendons votre réponse</v>
      </c>
    </row>
    <row r="107" spans="1:10" ht="60" x14ac:dyDescent="0.35">
      <c r="A107" s="55">
        <f>Réponses!C105</f>
        <v>67</v>
      </c>
      <c r="B107" s="55">
        <v>3</v>
      </c>
      <c r="C107" s="55" t="str">
        <f>Réponses!D105</f>
        <v>3.5</v>
      </c>
      <c r="D107" s="56" t="str">
        <f>Réponses!F105</f>
        <v>Dois-je interrompre les activités de gestion forestière en cas de découverte de nouveaux sites importants pour les populations autochtones, jusqu'à ce que des mesures de protection soient adoptées ?</v>
      </c>
      <c r="E107" s="57" t="str">
        <f>+Réponses!E105</f>
        <v>CAC</v>
      </c>
      <c r="F107" s="66">
        <f>+'P3'!E30</f>
        <v>0</v>
      </c>
      <c r="G107" s="48">
        <f>+'P3'!F30</f>
        <v>0</v>
      </c>
      <c r="H107" s="43" t="str">
        <f>+'P3'!G30</f>
        <v>Sans objet</v>
      </c>
      <c r="I107" s="44" t="str">
        <f>+'P3'!H30</f>
        <v xml:space="preserve"> </v>
      </c>
      <c r="J107" s="45" t="str">
        <f>+'P3'!I30</f>
        <v>Nous attendons votre réponse</v>
      </c>
    </row>
    <row r="108" spans="1:10" ht="45" x14ac:dyDescent="0.35">
      <c r="A108" s="55">
        <f>Réponses!C106</f>
        <v>68</v>
      </c>
      <c r="B108" s="55">
        <v>3</v>
      </c>
      <c r="C108" s="55" t="str">
        <f>Réponses!D106</f>
        <v>3.6</v>
      </c>
      <c r="D108" s="56" t="str">
        <f>Réponses!F106</f>
        <v>Est-ce que j'utilise les connaissances traditionnelles et la propriété intellectuelle des peuples autochtones uniquement avec leur consentement libre, préalable et éclairé ?</v>
      </c>
      <c r="E108" s="57" t="str">
        <f>+Réponses!E106</f>
        <v>CAC</v>
      </c>
      <c r="F108" s="66">
        <f>+'P3'!E31</f>
        <v>0</v>
      </c>
      <c r="G108" s="48">
        <f>+'P3'!F31</f>
        <v>0</v>
      </c>
      <c r="H108" s="43" t="str">
        <f>+'P3'!G31</f>
        <v>Sans objet</v>
      </c>
      <c r="I108" s="44" t="str">
        <f>+'P3'!H31</f>
        <v xml:space="preserve"> </v>
      </c>
      <c r="J108" s="45" t="str">
        <f>+'P3'!I31</f>
        <v>Nous attendons votre réponse</v>
      </c>
    </row>
    <row r="109" spans="1:10" ht="45" x14ac:dyDescent="0.35">
      <c r="A109" s="55">
        <f>Réponses!C107</f>
        <v>68</v>
      </c>
      <c r="B109" s="55">
        <v>3</v>
      </c>
      <c r="C109" s="55" t="str">
        <f>Réponses!D107</f>
        <v>3.6</v>
      </c>
      <c r="D109" s="56" t="str">
        <f>Réponses!F107</f>
        <v>Est-ce que j'utilise les connaissances traditionnelles et la propriété intellectuelle des peuples autochtones uniquement avec leur consentement libre, préalable et éclairé ?</v>
      </c>
      <c r="E109" s="57" t="str">
        <f>+Réponses!E107</f>
        <v>CAC</v>
      </c>
      <c r="F109" s="66">
        <f>+'P3'!E32</f>
        <v>0</v>
      </c>
      <c r="G109" s="48">
        <f>+'P3'!F32</f>
        <v>0</v>
      </c>
      <c r="H109" s="43" t="str">
        <f>+'P3'!G32</f>
        <v>Sans objet</v>
      </c>
      <c r="I109" s="44" t="str">
        <f>+'P3'!H32</f>
        <v xml:space="preserve"> </v>
      </c>
      <c r="J109" s="45" t="str">
        <f>+'P3'!I32</f>
        <v>Nous attendons votre réponse</v>
      </c>
    </row>
    <row r="110" spans="1:10" ht="45" x14ac:dyDescent="0.35">
      <c r="A110" s="55">
        <f>Réponses!C108</f>
        <v>69</v>
      </c>
      <c r="B110" s="55">
        <v>3</v>
      </c>
      <c r="C110" s="55" t="str">
        <f>Réponses!D108</f>
        <v>3.6</v>
      </c>
      <c r="D110" s="56" t="str">
        <f>Réponses!F108</f>
        <v>Dois-je indemniser les populations autochtones pour l'utilisation de leurs connaissances traditionnelles et de leur propriété intellectuelle ?</v>
      </c>
      <c r="E110" s="57" t="str">
        <f>+Réponses!E108</f>
        <v>CAC</v>
      </c>
      <c r="F110" s="66">
        <f>+'P3'!E33</f>
        <v>0</v>
      </c>
      <c r="G110" s="48">
        <f>+'P3'!F33</f>
        <v>0</v>
      </c>
      <c r="H110" s="43" t="str">
        <f>+'P3'!G33</f>
        <v>Sans objet</v>
      </c>
      <c r="I110" s="44" t="str">
        <f>+'P3'!H33</f>
        <v xml:space="preserve"> </v>
      </c>
      <c r="J110" s="45" t="str">
        <f>+'P3'!I33</f>
        <v>Nous attendons votre réponse</v>
      </c>
    </row>
    <row r="111" spans="1:10" ht="45" x14ac:dyDescent="0.35">
      <c r="A111" s="55">
        <f>Réponses!C109</f>
        <v>70</v>
      </c>
      <c r="B111" s="55">
        <v>4</v>
      </c>
      <c r="C111" s="55" t="str">
        <f>Réponses!D109</f>
        <v>4.1</v>
      </c>
      <c r="D111" s="56" t="str">
        <f>Réponses!F109</f>
        <v>Ai-je identifié les communautés locales dans ou autour de mon unité de gestion qui pourraient être affectées par mes activités ?</v>
      </c>
      <c r="E111" s="57" t="str">
        <f>+Réponses!E109</f>
        <v>CB</v>
      </c>
      <c r="F111" s="66">
        <f>+'P4'!E13</f>
        <v>0</v>
      </c>
      <c r="G111" s="48">
        <f>+'P4'!F13</f>
        <v>0</v>
      </c>
      <c r="H111" s="43" t="str">
        <f>+'P4'!G13</f>
        <v>Sans objet</v>
      </c>
      <c r="I111" s="44" t="str">
        <f>+'P4'!H13</f>
        <v xml:space="preserve"> </v>
      </c>
      <c r="J111" s="45" t="str">
        <f>+'P4'!I13</f>
        <v>Nous attendons votre réponse</v>
      </c>
    </row>
    <row r="112" spans="1:10" ht="30" x14ac:dyDescent="0.35">
      <c r="A112" s="55">
        <f>Réponses!C110</f>
        <v>71</v>
      </c>
      <c r="B112" s="55">
        <v>4</v>
      </c>
      <c r="C112" s="55" t="str">
        <f>Réponses!D110</f>
        <v>4.1</v>
      </c>
      <c r="D112" s="56" t="str">
        <f>Réponses!F110</f>
        <v>L'évaluation identifie-t-elle les communautés locales potentiellement affectées par mes activités ?</v>
      </c>
      <c r="E112" s="57" t="str">
        <f>+Réponses!E110</f>
        <v>CB</v>
      </c>
      <c r="F112" s="66">
        <f>+'P4'!E14</f>
        <v>0</v>
      </c>
      <c r="G112" s="48">
        <f>+'P4'!F14</f>
        <v>0</v>
      </c>
      <c r="H112" s="43" t="str">
        <f>+'P4'!G14</f>
        <v>Sans objet</v>
      </c>
      <c r="I112" s="44" t="str">
        <f>+'P4'!H14</f>
        <v xml:space="preserve"> </v>
      </c>
      <c r="J112" s="45" t="str">
        <f>+'P4'!I14</f>
        <v>Nous attendons votre réponse</v>
      </c>
    </row>
    <row r="113" spans="1:10" ht="45" x14ac:dyDescent="0.35">
      <c r="A113" s="55">
        <f>Réponses!C111</f>
        <v>72</v>
      </c>
      <c r="B113" s="55">
        <v>4</v>
      </c>
      <c r="C113" s="55" t="str">
        <f>Réponses!D111</f>
        <v>4.1</v>
      </c>
      <c r="D113" s="56" t="str">
        <f>Réponses!F111</f>
        <v>Ai-je documenté et cartographié les droits applicables (coutumiers et autres) et les obligations des communautés locales ?</v>
      </c>
      <c r="E113" s="57" t="str">
        <f>+Réponses!E111</f>
        <v>CB</v>
      </c>
      <c r="F113" s="66">
        <f>+'P4'!E15</f>
        <v>0</v>
      </c>
      <c r="G113" s="48">
        <f>+'P4'!F15</f>
        <v>0</v>
      </c>
      <c r="H113" s="43" t="str">
        <f>+'P4'!G15</f>
        <v>Sans objet</v>
      </c>
      <c r="I113" s="44" t="str">
        <f>+'P4'!H15</f>
        <v xml:space="preserve"> </v>
      </c>
      <c r="J113" s="45" t="str">
        <f>+'P4'!I15</f>
        <v>Nous attendons votre réponse</v>
      </c>
    </row>
    <row r="114" spans="1:10" ht="45" x14ac:dyDescent="0.35">
      <c r="A114" s="55">
        <f>Réponses!C112</f>
        <v>73</v>
      </c>
      <c r="B114" s="55">
        <v>4</v>
      </c>
      <c r="C114" s="55" t="str">
        <f>Réponses!D112</f>
        <v>4.1</v>
      </c>
      <c r="D114" s="56" t="str">
        <f>Réponses!F112</f>
        <v>Est-ce que j'implique les communautés locales d'une manière culturellement appropriée dans la documentation et la cartographie de leurs droits et obligations applicables ?</v>
      </c>
      <c r="E114" s="57" t="str">
        <f>+Réponses!E112</f>
        <v>CB</v>
      </c>
      <c r="F114" s="66">
        <f>+'P4'!E16</f>
        <v>0</v>
      </c>
      <c r="G114" s="48">
        <f>+'P4'!F16</f>
        <v>0</v>
      </c>
      <c r="H114" s="43" t="str">
        <f>+'P4'!G16</f>
        <v>Sans objet</v>
      </c>
      <c r="I114" s="44" t="str">
        <f>+'P4'!H16</f>
        <v xml:space="preserve"> </v>
      </c>
      <c r="J114" s="45" t="str">
        <f>+'P4'!I16</f>
        <v>Nous attendons votre réponse</v>
      </c>
    </row>
    <row r="115" spans="1:10" ht="75" x14ac:dyDescent="0.35">
      <c r="A115" s="55">
        <f>Réponses!C113</f>
        <v>74</v>
      </c>
      <c r="B115" s="55">
        <v>4</v>
      </c>
      <c r="C115" s="55" t="str">
        <f>Réponses!D113</f>
        <v>4.2</v>
      </c>
      <c r="D115" s="56" t="str">
        <f>Réponses!F113</f>
        <v>Ai-je informé les communautés locales quand, où et comment elles peuvent faire des commentaires et demander la modification des activités de gestion dans la mesure nécessaire pour protéger leurs droits, leurs ressources, leurs terres et leurs territoires ?</v>
      </c>
      <c r="E115" s="57" t="str">
        <f>+Réponses!E113</f>
        <v>CB</v>
      </c>
      <c r="F115" s="66">
        <f>+'P4'!E17</f>
        <v>0</v>
      </c>
      <c r="G115" s="48">
        <f>+'P4'!F17</f>
        <v>0</v>
      </c>
      <c r="H115" s="43" t="str">
        <f>+'P4'!G17</f>
        <v>Sans objet</v>
      </c>
      <c r="I115" s="44" t="str">
        <f>+'P4'!H17</f>
        <v xml:space="preserve"> </v>
      </c>
      <c r="J115" s="45" t="str">
        <f>+'P4'!I17</f>
        <v>Nous attendons votre réponse</v>
      </c>
    </row>
    <row r="116" spans="1:10" ht="30" x14ac:dyDescent="0.35">
      <c r="A116" s="55">
        <f>Réponses!C114</f>
        <v>75</v>
      </c>
      <c r="B116" s="55">
        <v>4</v>
      </c>
      <c r="C116" s="55" t="str">
        <f>Réponses!D114</f>
        <v>4.2</v>
      </c>
      <c r="D116" s="56" t="str">
        <f>Réponses!F114</f>
        <v>Ai-je mis en place des mécanismes pour m'assurer que je ne viole pas les droits des communautés locales ?</v>
      </c>
      <c r="E116" s="57" t="str">
        <f>+Réponses!E114</f>
        <v>CB</v>
      </c>
      <c r="F116" s="66">
        <f>+'P4'!E18</f>
        <v>0</v>
      </c>
      <c r="G116" s="48">
        <f>+'P4'!F18</f>
        <v>0</v>
      </c>
      <c r="H116" s="43" t="str">
        <f>+'P4'!G18</f>
        <v>Sans objet</v>
      </c>
      <c r="I116" s="44" t="str">
        <f>+'P4'!H18</f>
        <v xml:space="preserve"> </v>
      </c>
      <c r="J116" s="45" t="str">
        <f>+'P4'!I18</f>
        <v>Nous attendons votre réponse</v>
      </c>
    </row>
    <row r="117" spans="1:10" ht="45" x14ac:dyDescent="0.35">
      <c r="A117" s="55">
        <f>Réponses!C115</f>
        <v>76</v>
      </c>
      <c r="B117" s="55">
        <v>4</v>
      </c>
      <c r="C117" s="55" t="str">
        <f>Réponses!D115</f>
        <v>4.2</v>
      </c>
      <c r="D117" s="56" t="str">
        <f>Réponses!F115</f>
        <v>Si mes activités de gestion forestière violent les droits des communautés locales, est-ce que j'arrête les activités de gestion et corrige la situation ?</v>
      </c>
      <c r="E117" s="57" t="str">
        <f>+Réponses!E115</f>
        <v>CB</v>
      </c>
      <c r="F117" s="66">
        <f>+'P4'!E19</f>
        <v>0</v>
      </c>
      <c r="G117" s="48">
        <f>+'P4'!F19</f>
        <v>0</v>
      </c>
      <c r="H117" s="43" t="str">
        <f>+'P4'!G19</f>
        <v>Sans objet</v>
      </c>
      <c r="I117" s="44" t="str">
        <f>+'P4'!H19</f>
        <v xml:space="preserve"> </v>
      </c>
      <c r="J117" s="45" t="str">
        <f>+'P4'!I19</f>
        <v>Nous attendons votre réponse</v>
      </c>
    </row>
    <row r="118" spans="1:10" ht="45" x14ac:dyDescent="0.35">
      <c r="A118" s="55">
        <f>Réponses!C116</f>
        <v>77</v>
      </c>
      <c r="B118" s="55">
        <v>4</v>
      </c>
      <c r="C118" s="55" t="str">
        <f>Réponses!D116</f>
        <v>4.X</v>
      </c>
      <c r="D118" s="56" t="str">
        <f>Réponses!F116</f>
        <v>Si mes activités de gestion forestière sont susceptibles d'affecter les droits des peuples traditionnels, ceux-ci ont-ils donné leur consentement libre, préalable et éclairé ?</v>
      </c>
      <c r="E118" s="57" t="str">
        <f>+Réponses!E116</f>
        <v>CB</v>
      </c>
      <c r="F118" s="66">
        <f>+'P4'!E20</f>
        <v>0</v>
      </c>
      <c r="G118" s="48">
        <f>+'P4'!F20</f>
        <v>0</v>
      </c>
      <c r="H118" s="43" t="str">
        <f>+'P4'!G20</f>
        <v>Sans objet</v>
      </c>
      <c r="I118" s="44" t="str">
        <f>+'P4'!H20</f>
        <v xml:space="preserve"> </v>
      </c>
      <c r="J118" s="45" t="str">
        <f>+'P4'!I20</f>
        <v>Nous attendons votre réponse</v>
      </c>
    </row>
    <row r="119" spans="1:10" ht="30" x14ac:dyDescent="0.35">
      <c r="A119" s="55">
        <f>Réponses!C117</f>
        <v>78</v>
      </c>
      <c r="B119" s="55">
        <v>4</v>
      </c>
      <c r="C119" s="55" t="str">
        <f>Réponses!D117</f>
        <v>4.3</v>
      </c>
      <c r="D119" s="56" t="str">
        <f>Réponses!F117</f>
        <v>Est-ce que je préfère utiliser des travailleurs et des services locaux ?</v>
      </c>
      <c r="E119" s="57" t="str">
        <f>+Réponses!E117</f>
        <v>CAC</v>
      </c>
      <c r="F119" s="66">
        <f>+'P4'!E21</f>
        <v>0</v>
      </c>
      <c r="G119" s="48">
        <f>+'P4'!F21</f>
        <v>0</v>
      </c>
      <c r="H119" s="43" t="str">
        <f>+'P4'!G21</f>
        <v>Sans objet</v>
      </c>
      <c r="I119" s="44" t="str">
        <f>+'P4'!H21</f>
        <v xml:space="preserve"> </v>
      </c>
      <c r="J119" s="45" t="str">
        <f>+'P4'!I21</f>
        <v>Nous attendons votre réponse</v>
      </c>
    </row>
    <row r="120" spans="1:10" ht="30" x14ac:dyDescent="0.35">
      <c r="A120" s="55">
        <f>Réponses!C118</f>
        <v>78</v>
      </c>
      <c r="B120" s="55">
        <v>4</v>
      </c>
      <c r="C120" s="55" t="str">
        <f>Réponses!D118</f>
        <v>4.3</v>
      </c>
      <c r="D120" s="56" t="str">
        <f>Réponses!F118</f>
        <v>Est-ce que je préfère utiliser des travailleurs et des services locaux ?</v>
      </c>
      <c r="E120" s="57" t="str">
        <f>+Réponses!E118</f>
        <v>CAC</v>
      </c>
      <c r="F120" s="66">
        <f>+'P4'!E22</f>
        <v>0</v>
      </c>
      <c r="G120" s="48">
        <f>+'P4'!F22</f>
        <v>0</v>
      </c>
      <c r="H120" s="43" t="str">
        <f>+'P4'!G22</f>
        <v>Sans objet</v>
      </c>
      <c r="I120" s="44" t="str">
        <f>+'P4'!H22</f>
        <v xml:space="preserve"> </v>
      </c>
      <c r="J120" s="45" t="str">
        <f>+'P4'!I22</f>
        <v>Nous attendons votre réponse</v>
      </c>
    </row>
    <row r="121" spans="1:10" ht="45" x14ac:dyDescent="0.35">
      <c r="A121" s="55">
        <f>Réponses!C119</f>
        <v>79</v>
      </c>
      <c r="B121" s="55">
        <v>4</v>
      </c>
      <c r="C121" s="73" t="str">
        <f>Réponses!D119</f>
        <v>4.4</v>
      </c>
      <c r="D121" s="56" t="str">
        <f>Réponses!F119</f>
        <v>Est-ce que j'identifie l'implication culturellement appropriée des communautés locales dans les opportunités de développement social et économique local ?</v>
      </c>
      <c r="E121" s="73" t="str">
        <f>+Réponses!E119</f>
        <v>CAC</v>
      </c>
      <c r="F121" s="66">
        <f>+'P4'!E23</f>
        <v>0</v>
      </c>
      <c r="G121" s="48">
        <f>+'P4'!F23</f>
        <v>0</v>
      </c>
      <c r="H121" s="43" t="str">
        <f>IF(Principio11213[[#This Row],[Réponse]]="Sí","Conformidad",IF(Principio11213[[#This Row],[Réponse]]="No","No conforme","No Aplica"))</f>
        <v>No Aplica</v>
      </c>
      <c r="I121" s="44" t="str">
        <f>+'P4'!H23</f>
        <v xml:space="preserve"> </v>
      </c>
      <c r="J121" s="45" t="str">
        <f>+'P4'!I23</f>
        <v>Nous attendons votre réponse</v>
      </c>
    </row>
    <row r="122" spans="1:10" ht="30" x14ac:dyDescent="0.35">
      <c r="A122" s="55">
        <f>Réponses!C120</f>
        <v>80</v>
      </c>
      <c r="B122" s="55">
        <v>4</v>
      </c>
      <c r="C122" s="55" t="str">
        <f>Réponses!D120</f>
        <v>4.4</v>
      </c>
      <c r="D122" s="56" t="str">
        <f>Réponses!F120</f>
        <v>Est-ce que je participe à des activités de développement social et économique dans ma communauté ou ma région ?</v>
      </c>
      <c r="E122" s="57" t="str">
        <f>+Réponses!E120</f>
        <v>CAC</v>
      </c>
      <c r="F122" s="66">
        <f>+'P4'!E24</f>
        <v>0</v>
      </c>
      <c r="G122" s="48">
        <f>+'P4'!F24</f>
        <v>0</v>
      </c>
      <c r="H122" s="43" t="str">
        <f>+'P4'!G24</f>
        <v>Sans objet</v>
      </c>
      <c r="I122" s="44" t="str">
        <f>+'P4'!H24</f>
        <v xml:space="preserve"> </v>
      </c>
      <c r="J122" s="45" t="str">
        <f>+'P4'!I24</f>
        <v>Nous attendons votre réponse</v>
      </c>
    </row>
    <row r="123" spans="1:10" ht="30" x14ac:dyDescent="0.35">
      <c r="A123" s="55">
        <f>Réponses!C121</f>
        <v>80</v>
      </c>
      <c r="B123" s="55">
        <v>4</v>
      </c>
      <c r="C123" s="55" t="str">
        <f>Réponses!D121</f>
        <v>4.4</v>
      </c>
      <c r="D123" s="56" t="str">
        <f>Réponses!F121</f>
        <v>Est-ce que je participe à des activités de développement social et économique dans ma communauté ou ma région ?</v>
      </c>
      <c r="E123" s="57" t="str">
        <f>+Réponses!E121</f>
        <v>CAC</v>
      </c>
      <c r="F123" s="66">
        <f>+'P4'!E25</f>
        <v>0</v>
      </c>
      <c r="G123" s="48">
        <f>+'P4'!F25</f>
        <v>0</v>
      </c>
      <c r="H123" s="43" t="str">
        <f>+'P4'!G25</f>
        <v>Sans objet</v>
      </c>
      <c r="I123" s="44" t="str">
        <f>+'P4'!H25</f>
        <v xml:space="preserve"> </v>
      </c>
      <c r="J123" s="45" t="str">
        <f>+'P4'!I25</f>
        <v>Nous attendons votre réponse</v>
      </c>
    </row>
    <row r="124" spans="1:10" ht="60" x14ac:dyDescent="0.35">
      <c r="A124" s="55">
        <f>Réponses!C122</f>
        <v>81</v>
      </c>
      <c r="B124" s="55">
        <v>4</v>
      </c>
      <c r="C124" s="55" t="str">
        <f>Réponses!D122</f>
        <v>4.5</v>
      </c>
      <c r="D124" s="56" t="str">
        <f>Réponses!F122</f>
        <v>Est-ce que j'identifie, avec la participation culturellement appropriée des communautés locales, si mes activités de gestion forestière génèrent des impacts négatifs significatifs sur les communautés locales ?</v>
      </c>
      <c r="E124" s="57" t="str">
        <f>+Réponses!E122</f>
        <v>CAC</v>
      </c>
      <c r="F124" s="66">
        <f>+'P4'!E26</f>
        <v>0</v>
      </c>
      <c r="G124" s="48">
        <f>+'P4'!F26</f>
        <v>0</v>
      </c>
      <c r="H124" s="43" t="str">
        <f>+'P4'!G26</f>
        <v>Sans objet</v>
      </c>
      <c r="I124" s="44" t="str">
        <f>+'P4'!H26</f>
        <v xml:space="preserve"> </v>
      </c>
      <c r="J124" s="45" t="str">
        <f>+'P4'!I26</f>
        <v>Nous attendons votre réponse</v>
      </c>
    </row>
    <row r="125" spans="1:10" ht="60" x14ac:dyDescent="0.35">
      <c r="A125" s="55">
        <f>Réponses!C123</f>
        <v>82</v>
      </c>
      <c r="B125" s="55">
        <v>4</v>
      </c>
      <c r="C125" s="55" t="str">
        <f>Réponses!D123</f>
        <v>4.5</v>
      </c>
      <c r="D125" s="56" t="str">
        <f>Réponses!F123</f>
        <v>Ai-je mis en place des mesures de prévention, élaborées avec la participation culturellement appropriée des communautés locales, afin d'éviter que des impacts négatifs significatifs ne se produisent ?</v>
      </c>
      <c r="E125" s="57" t="str">
        <f>+Réponses!E123</f>
        <v>CAC</v>
      </c>
      <c r="F125" s="66">
        <f>+'P4'!E27</f>
        <v>0</v>
      </c>
      <c r="G125" s="48">
        <f>+'P4'!F27</f>
        <v>0</v>
      </c>
      <c r="H125" s="43" t="str">
        <f>+'P4'!G27</f>
        <v>Sans objet</v>
      </c>
      <c r="I125" s="44" t="str">
        <f>+'P4'!H27</f>
        <v xml:space="preserve"> </v>
      </c>
      <c r="J125" s="45" t="str">
        <f>+'P4'!I27</f>
        <v>Nous attendons votre réponse</v>
      </c>
    </row>
    <row r="126" spans="1:10" ht="30" x14ac:dyDescent="0.35">
      <c r="A126" s="55">
        <f>Réponses!C124</f>
        <v>83</v>
      </c>
      <c r="B126" s="55">
        <v>4</v>
      </c>
      <c r="C126" s="55" t="str">
        <f>Réponses!D124</f>
        <v>4.5</v>
      </c>
      <c r="D126" s="56" t="str">
        <f>Réponses!F124</f>
        <v>Ai-je essayé de remédier aux impacts négatifs significatifs que mes activités ont générés ?</v>
      </c>
      <c r="E126" s="57" t="str">
        <f>+Réponses!E124</f>
        <v>CAC</v>
      </c>
      <c r="F126" s="66">
        <f>+'P4'!E28</f>
        <v>0</v>
      </c>
      <c r="G126" s="48">
        <f>+'P4'!F28</f>
        <v>0</v>
      </c>
      <c r="H126" s="43" t="str">
        <f>+'P4'!G28</f>
        <v>Sans objet</v>
      </c>
      <c r="I126" s="44" t="str">
        <f>+'P4'!H28</f>
        <v xml:space="preserve"> </v>
      </c>
      <c r="J126" s="45" t="str">
        <f>+'P4'!I28</f>
        <v>Nous attendons votre réponse</v>
      </c>
    </row>
    <row r="127" spans="1:10" ht="45" x14ac:dyDescent="0.35">
      <c r="A127" s="55">
        <f>Réponses!C125</f>
        <v>84</v>
      </c>
      <c r="B127" s="55">
        <v>4</v>
      </c>
      <c r="C127" s="55" t="str">
        <f>Réponses!D125</f>
        <v>4.6</v>
      </c>
      <c r="D127" s="56" t="str">
        <f>Réponses!F125</f>
        <v xml:space="preserve">Ai-je mis en place une procédure pour m'aider à régler les différends qui peuvent survenir avec les communautés locales ? </v>
      </c>
      <c r="E127" s="57" t="str">
        <f>+Réponses!E125</f>
        <v>CB</v>
      </c>
      <c r="F127" s="66">
        <f>+'P4'!E29</f>
        <v>0</v>
      </c>
      <c r="G127" s="48">
        <f>+'P4'!F29</f>
        <v>0</v>
      </c>
      <c r="H127" s="43" t="str">
        <f>+'P4'!G29</f>
        <v>Sans objet</v>
      </c>
      <c r="I127" s="44" t="str">
        <f>+'P4'!H29</f>
        <v xml:space="preserve"> </v>
      </c>
      <c r="J127" s="45" t="str">
        <f>+'P4'!I29</f>
        <v>Nous attendons votre réponse</v>
      </c>
    </row>
    <row r="128" spans="1:10" ht="30" x14ac:dyDescent="0.35">
      <c r="A128" s="55">
        <f>Réponses!C126</f>
        <v>85</v>
      </c>
      <c r="B128" s="55">
        <v>4</v>
      </c>
      <c r="C128" s="55" t="str">
        <f>Réponses!D126</f>
        <v>4.6</v>
      </c>
      <c r="D128" s="56" t="str">
        <f>Réponses!F126</f>
        <v>Est-ce que j'implique les communautés locales d'une manière culturellement appropriée dans l'élaboration de la procédure ?</v>
      </c>
      <c r="E128" s="57" t="str">
        <f>+Réponses!E126</f>
        <v>CB</v>
      </c>
      <c r="F128" s="66">
        <f>+'P4'!E30</f>
        <v>0</v>
      </c>
      <c r="G128" s="48">
        <f>+'P4'!F30</f>
        <v>0</v>
      </c>
      <c r="H128" s="43" t="str">
        <f>+'P4'!G30</f>
        <v>Sans objet</v>
      </c>
      <c r="I128" s="44" t="str">
        <f>+'P4'!H30</f>
        <v xml:space="preserve"> </v>
      </c>
      <c r="J128" s="45" t="str">
        <f>+'P4'!I30</f>
        <v>Nous attendons votre réponse</v>
      </c>
    </row>
    <row r="129" spans="1:10" ht="30" x14ac:dyDescent="0.35">
      <c r="A129" s="55">
        <f>Réponses!C127</f>
        <v>86</v>
      </c>
      <c r="B129" s="55">
        <v>4</v>
      </c>
      <c r="C129" s="55" t="str">
        <f>Réponses!D127</f>
        <v>4.6</v>
      </c>
      <c r="D129" s="56" t="str">
        <f>Réponses!F127</f>
        <v>Ai-je rendu publique la procédure de résolution des litiges avec les communautés locales ?</v>
      </c>
      <c r="E129" s="57" t="str">
        <f>+Réponses!E127</f>
        <v>CB</v>
      </c>
      <c r="F129" s="66">
        <f>+'P4'!E31</f>
        <v>0</v>
      </c>
      <c r="G129" s="48">
        <f>+'P4'!F31</f>
        <v>0</v>
      </c>
      <c r="H129" s="43" t="str">
        <f>+'P4'!G31</f>
        <v>Sans objet</v>
      </c>
      <c r="I129" s="44" t="str">
        <f>+'P4'!H31</f>
        <v xml:space="preserve"> </v>
      </c>
      <c r="J129" s="45" t="str">
        <f>+'P4'!I31</f>
        <v>Nous attendons votre réponse</v>
      </c>
    </row>
    <row r="130" spans="1:10" ht="45" x14ac:dyDescent="0.35">
      <c r="A130" s="55">
        <f>Réponses!C128</f>
        <v>87</v>
      </c>
      <c r="B130" s="55">
        <v>4</v>
      </c>
      <c r="C130" s="55" t="str">
        <f>Réponses!D128</f>
        <v>4.6</v>
      </c>
      <c r="D130" s="56" t="str">
        <f>Réponses!F128</f>
        <v>Les litiges liés aux impacts négatifs des activités de gestion forestière ont-ils été traités en temps utile et résolus ou des mesures ont-elles été prises pour les résoudre ?</v>
      </c>
      <c r="E130" s="57" t="str">
        <f>+Réponses!E128</f>
        <v>CB</v>
      </c>
      <c r="F130" s="66">
        <f>+'P4'!E32</f>
        <v>0</v>
      </c>
      <c r="G130" s="48">
        <f>+'P4'!F32</f>
        <v>0</v>
      </c>
      <c r="H130" s="43" t="str">
        <f>+'P4'!G32</f>
        <v>Sans objet</v>
      </c>
      <c r="I130" s="44" t="str">
        <f>+'P4'!H32</f>
        <v xml:space="preserve"> </v>
      </c>
      <c r="J130" s="45" t="str">
        <f>+'P4'!I32</f>
        <v>Nous attendons votre réponse</v>
      </c>
    </row>
    <row r="131" spans="1:10" ht="30" x14ac:dyDescent="0.35">
      <c r="A131" s="55">
        <f>Réponses!C129</f>
        <v>88</v>
      </c>
      <c r="B131" s="55">
        <v>4</v>
      </c>
      <c r="C131" s="55" t="str">
        <f>Réponses!D129</f>
        <v>4.6</v>
      </c>
      <c r="D131" s="56" t="str">
        <f>Réponses!F129</f>
        <v>Existe-t-il un registre des litiges dans lesquels j'ai été impliqué avec les communautés locales ?</v>
      </c>
      <c r="E131" s="57" t="str">
        <f>+Réponses!E129</f>
        <v>CB</v>
      </c>
      <c r="F131" s="66">
        <f>+'P4'!E33</f>
        <v>0</v>
      </c>
      <c r="G131" s="48">
        <f>+'P4'!F33</f>
        <v>0</v>
      </c>
      <c r="H131" s="43" t="str">
        <f>+'P4'!G33</f>
        <v>Sans objet</v>
      </c>
      <c r="I131" s="44" t="str">
        <f>+'P4'!H33</f>
        <v xml:space="preserve"> </v>
      </c>
      <c r="J131" s="45" t="str">
        <f>+'P4'!I33</f>
        <v>Nous attendons votre réponse</v>
      </c>
    </row>
    <row r="132" spans="1:10" ht="45" x14ac:dyDescent="0.35">
      <c r="A132" s="55">
        <f>Réponses!C130</f>
        <v>89</v>
      </c>
      <c r="B132" s="55">
        <v>4</v>
      </c>
      <c r="C132" s="55" t="str">
        <f>Réponses!D130</f>
        <v>4.6</v>
      </c>
      <c r="D132" s="56" t="str">
        <f>Réponses!F130</f>
        <v>Est-ce que j'offre une compensation équitable aux communautés locales dans le cadre de la résolution du litige, conformément aux normes juridiques ?</v>
      </c>
      <c r="E132" s="57" t="str">
        <f>+Réponses!E130</f>
        <v>CB</v>
      </c>
      <c r="F132" s="66">
        <f>+'P4'!E34</f>
        <v>0</v>
      </c>
      <c r="G132" s="48">
        <f>+'P4'!F34</f>
        <v>0</v>
      </c>
      <c r="H132" s="43" t="str">
        <f>+'P4'!G34</f>
        <v>Sans objet</v>
      </c>
      <c r="I132" s="44" t="str">
        <f>+'P4'!H34</f>
        <v xml:space="preserve"> </v>
      </c>
      <c r="J132" s="45" t="str">
        <f>+'P4'!I34</f>
        <v>Nous attendons votre réponse</v>
      </c>
    </row>
    <row r="133" spans="1:10" ht="45" x14ac:dyDescent="0.35">
      <c r="A133" s="55">
        <f>Réponses!C131</f>
        <v>89</v>
      </c>
      <c r="B133" s="55">
        <v>4</v>
      </c>
      <c r="C133" s="55" t="str">
        <f>Réponses!D131</f>
        <v>4.6</v>
      </c>
      <c r="D133" s="56" t="str">
        <f>Réponses!F131</f>
        <v>Est-ce que j'offre une compensation équitable aux communautés locales dans le cadre de la résolution du litige, conformément aux normes juridiques ?</v>
      </c>
      <c r="E133" s="57" t="str">
        <f>+Réponses!E131</f>
        <v>CB</v>
      </c>
      <c r="F133" s="66">
        <f>+'P4'!E35</f>
        <v>0</v>
      </c>
      <c r="G133" s="48">
        <f>+'P4'!F35</f>
        <v>0</v>
      </c>
      <c r="H133" s="43" t="str">
        <f>+'P4'!G35</f>
        <v>Sans objet</v>
      </c>
      <c r="I133" s="44" t="str">
        <f>+'P4'!H35</f>
        <v xml:space="preserve"> </v>
      </c>
      <c r="J133" s="45" t="str">
        <f>+'P4'!I35</f>
        <v>Nous attendons votre réponse</v>
      </c>
    </row>
    <row r="134" spans="1:10" ht="45" x14ac:dyDescent="0.35">
      <c r="A134" s="55">
        <f>Réponses!C132</f>
        <v>90</v>
      </c>
      <c r="B134" s="55">
        <v>4</v>
      </c>
      <c r="C134" s="55" t="str">
        <f>Réponses!D132</f>
        <v>4.6</v>
      </c>
      <c r="D134" s="56" t="str">
        <f>Réponses!F132</f>
        <v>Est-ce que j'arrête les activités forestières s'il y a un conflit avec les communautés locales en raison des impacts négatifs de la gestion ?</v>
      </c>
      <c r="E134" s="57" t="str">
        <f>+Réponses!E132</f>
        <v>CB</v>
      </c>
      <c r="F134" s="66">
        <f>+'P4'!E36</f>
        <v>0</v>
      </c>
      <c r="G134" s="48">
        <f>+'P4'!F36</f>
        <v>0</v>
      </c>
      <c r="H134" s="43" t="str">
        <f>+'P4'!G36</f>
        <v>Sans objet</v>
      </c>
      <c r="I134" s="44" t="str">
        <f>+'P4'!H36</f>
        <v xml:space="preserve"> </v>
      </c>
      <c r="J134" s="45" t="str">
        <f>+'P4'!I36</f>
        <v>Nous attendons votre réponse</v>
      </c>
    </row>
    <row r="135" spans="1:10" ht="45" x14ac:dyDescent="0.35">
      <c r="A135" s="55">
        <f>Réponses!C133</f>
        <v>91</v>
      </c>
      <c r="B135" s="55">
        <v>4</v>
      </c>
      <c r="C135" s="55" t="str">
        <f>Réponses!D133</f>
        <v>4.7</v>
      </c>
      <c r="D135" s="56" t="str">
        <f>Réponses!F133</f>
        <v>Avec la participation culturellement appropriée des communautés locales, ai-je identifié des sites d'une importance particulière pour elles et sur lesquels elles ont des droits ?</v>
      </c>
      <c r="E135" s="57" t="str">
        <f>+Réponses!E133</f>
        <v>CAC</v>
      </c>
      <c r="F135" s="66">
        <f>+'P4'!E37</f>
        <v>0</v>
      </c>
      <c r="G135" s="48">
        <f>+'P4'!F37</f>
        <v>0</v>
      </c>
      <c r="H135" s="43" t="str">
        <f>+'P4'!G37</f>
        <v>Sans objet</v>
      </c>
      <c r="I135" s="44" t="str">
        <f>+'P4'!H37</f>
        <v xml:space="preserve"> </v>
      </c>
      <c r="J135" s="45" t="str">
        <f>+'P4'!I37</f>
        <v>Nous attendons votre réponse</v>
      </c>
    </row>
    <row r="136" spans="1:10" ht="45" x14ac:dyDescent="0.35">
      <c r="A136" s="55">
        <f>Réponses!C134</f>
        <v>91</v>
      </c>
      <c r="B136" s="55">
        <v>4</v>
      </c>
      <c r="C136" s="73" t="str">
        <f>Réponses!D134</f>
        <v>4.7</v>
      </c>
      <c r="D136" s="56" t="str">
        <f>Réponses!F134</f>
        <v>Avec la participation culturellement appropriée des communautés locales, ai-je identifié des sites d'une importance particulière pour elles et sur lesquels elles ont des droits ?</v>
      </c>
      <c r="E136" s="73" t="str">
        <f>+Réponses!E134</f>
        <v>CAC</v>
      </c>
      <c r="F136" s="66">
        <f>+'P4'!E38</f>
        <v>0</v>
      </c>
      <c r="G136" s="48">
        <f>+'P4'!F38</f>
        <v>0</v>
      </c>
      <c r="H136" s="43" t="str">
        <f>+'P4'!G38</f>
        <v>Sans objet</v>
      </c>
      <c r="I136" s="44" t="str">
        <f>+'P4'!H38</f>
        <v xml:space="preserve"> </v>
      </c>
      <c r="J136" s="45" t="str">
        <f>+'P4'!I38</f>
        <v>Nous attendons votre réponse</v>
      </c>
    </row>
    <row r="137" spans="1:10" ht="45" x14ac:dyDescent="0.35">
      <c r="A137" s="55">
        <f>Réponses!C135</f>
        <v>92</v>
      </c>
      <c r="B137" s="55">
        <v>4</v>
      </c>
      <c r="C137" s="55" t="str">
        <f>Réponses!D135</f>
        <v>4.7</v>
      </c>
      <c r="D137" s="56" t="str">
        <f>Réponses!F135</f>
        <v>Avec la participation des communautés locales, ai-je conçu et mis en œuvre des mesures de protection pour les sites précédemment identifiés ?</v>
      </c>
      <c r="E137" s="57" t="str">
        <f>+Réponses!E135</f>
        <v>CAC</v>
      </c>
      <c r="F137" s="66">
        <f>+'P4'!E39</f>
        <v>0</v>
      </c>
      <c r="G137" s="48">
        <f>+'P4'!F39</f>
        <v>0</v>
      </c>
      <c r="H137" s="43" t="str">
        <f>+'P4'!G39</f>
        <v>Sans objet</v>
      </c>
      <c r="I137" s="44" t="str">
        <f>+'P4'!H39</f>
        <v xml:space="preserve"> </v>
      </c>
      <c r="J137" s="45" t="str">
        <f>+'P4'!I39</f>
        <v>Nous attendons votre réponse</v>
      </c>
    </row>
    <row r="138" spans="1:10" ht="60" x14ac:dyDescent="0.35">
      <c r="A138" s="55">
        <f>Réponses!C136</f>
        <v>93</v>
      </c>
      <c r="B138" s="55">
        <v>4</v>
      </c>
      <c r="C138" s="55" t="str">
        <f>Réponses!D136</f>
        <v>4.7</v>
      </c>
      <c r="D138" s="56" t="str">
        <f>Réponses!F136</f>
        <v>Ai-je interrompu les activités de gestion forestière au cas où de nouveaux sites importants pour les communautés locales seraient découverts, jusqu'à ce que des mesures de protection soient convenues ?</v>
      </c>
      <c r="E138" s="57" t="str">
        <f>+Réponses!E136</f>
        <v>CAC</v>
      </c>
      <c r="F138" s="66">
        <f>+'P4'!E40</f>
        <v>0</v>
      </c>
      <c r="G138" s="48">
        <f>+'P4'!F40</f>
        <v>0</v>
      </c>
      <c r="H138" s="43" t="str">
        <f>+'P4'!G40</f>
        <v>Sans objet</v>
      </c>
      <c r="I138" s="44" t="str">
        <f>+'P4'!H40</f>
        <v xml:space="preserve"> </v>
      </c>
      <c r="J138" s="45" t="str">
        <f>+'P4'!I40</f>
        <v>Nous attendons votre réponse</v>
      </c>
    </row>
    <row r="139" spans="1:10" ht="30" x14ac:dyDescent="0.35">
      <c r="A139" s="55">
        <f>Réponses!C137</f>
        <v>94</v>
      </c>
      <c r="B139" s="55">
        <v>4</v>
      </c>
      <c r="C139" s="55" t="str">
        <f>Réponses!D137</f>
        <v>4.8</v>
      </c>
      <c r="D139" s="56" t="str">
        <f>Réponses!F137</f>
        <v>Est-ce que j'utilise les connaissances traditionnelles ou la propriété intellectuelle des peuples traditionnels ?</v>
      </c>
      <c r="E139" s="57" t="str">
        <f>+Réponses!E137</f>
        <v>CAC</v>
      </c>
      <c r="F139" s="66">
        <f>+'P4'!E41</f>
        <v>0</v>
      </c>
      <c r="G139" s="48">
        <f>+'P4'!F41</f>
        <v>0</v>
      </c>
      <c r="H139" s="43" t="str">
        <f>+'P4'!G41</f>
        <v>Sans objet</v>
      </c>
      <c r="I139" s="44" t="str">
        <f>+'P4'!H41</f>
        <v xml:space="preserve"> </v>
      </c>
      <c r="J139" s="45" t="str">
        <f>+'P4'!I41</f>
        <v>Nous attendons votre réponse</v>
      </c>
    </row>
    <row r="140" spans="1:10" ht="30" x14ac:dyDescent="0.35">
      <c r="A140" s="55">
        <f>Réponses!C138</f>
        <v>94</v>
      </c>
      <c r="B140" s="55">
        <v>4</v>
      </c>
      <c r="C140" s="55" t="str">
        <f>Réponses!D138</f>
        <v>4.8</v>
      </c>
      <c r="D140" s="56" t="str">
        <f>Réponses!F138</f>
        <v>Est-ce que j'utilise les connaissances traditionnelles ou la propriété intellectuelle des peuples traditionnels ?</v>
      </c>
      <c r="E140" s="57" t="str">
        <f>+Réponses!E138</f>
        <v>CAC</v>
      </c>
      <c r="F140" s="66">
        <f>+'P4'!E42</f>
        <v>0</v>
      </c>
      <c r="G140" s="48">
        <f>+'P4'!F42</f>
        <v>0</v>
      </c>
      <c r="H140" s="43" t="str">
        <f>+'P4'!G42</f>
        <v>Sans objet</v>
      </c>
      <c r="I140" s="44" t="str">
        <f>+'P4'!H42</f>
        <v xml:space="preserve"> </v>
      </c>
      <c r="J140" s="45" t="str">
        <f>+'P4'!I42</f>
        <v>Nous attendons votre réponse</v>
      </c>
    </row>
    <row r="141" spans="1:10" ht="30" x14ac:dyDescent="0.35">
      <c r="A141" s="55">
        <f>Réponses!C139</f>
        <v>94</v>
      </c>
      <c r="B141" s="55">
        <v>4</v>
      </c>
      <c r="C141" s="55" t="str">
        <f>Réponses!D139</f>
        <v>4.8</v>
      </c>
      <c r="D141" s="56" t="str">
        <f>Réponses!F139</f>
        <v>Est-ce que j'utilise les connaissances traditionnelles ou la propriété intellectuelle des peuples traditionnels ?</v>
      </c>
      <c r="E141" s="57" t="str">
        <f>+Réponses!E139</f>
        <v>CAC</v>
      </c>
      <c r="F141" s="66">
        <f>+'P4'!E43</f>
        <v>0</v>
      </c>
      <c r="G141" s="48">
        <f>+'P4'!F43</f>
        <v>0</v>
      </c>
      <c r="H141" s="43" t="str">
        <f>+'P4'!G43</f>
        <v>Sans objet</v>
      </c>
      <c r="I141" s="44" t="str">
        <f>+'P4'!H43</f>
        <v xml:space="preserve"> </v>
      </c>
      <c r="J141" s="45" t="str">
        <f>+'P4'!I43</f>
        <v>Nous attendons votre réponse</v>
      </c>
    </row>
    <row r="142" spans="1:10" ht="45" x14ac:dyDescent="0.35">
      <c r="A142" s="55">
        <f>Réponses!C140</f>
        <v>95</v>
      </c>
      <c r="B142" s="55">
        <v>4</v>
      </c>
      <c r="C142" s="55" t="str">
        <f>Réponses!D140</f>
        <v>4.8</v>
      </c>
      <c r="D142" s="56" t="str">
        <f>Réponses!F140</f>
        <v>Est-ce que j'indemnise les peuples traditionnels pour l'utilisation de leurs connaissances traditionnelles et de leur propriété intellectuelle ?</v>
      </c>
      <c r="E142" s="57" t="str">
        <f>+Réponses!E140</f>
        <v>CAC</v>
      </c>
      <c r="F142" s="66">
        <f>+'P4'!E44</f>
        <v>0</v>
      </c>
      <c r="G142" s="48">
        <f>+'P4'!F44</f>
        <v>0</v>
      </c>
      <c r="H142" s="43" t="str">
        <f>+'P4'!G44</f>
        <v>Sans objet</v>
      </c>
      <c r="I142" s="44" t="str">
        <f>+'P4'!H44</f>
        <v xml:space="preserve"> </v>
      </c>
      <c r="J142" s="45" t="str">
        <f>+'P4'!I44</f>
        <v>Nous attendons votre réponse</v>
      </c>
    </row>
    <row r="143" spans="1:10" ht="30" x14ac:dyDescent="0.35">
      <c r="A143" s="55">
        <f>Réponses!C141</f>
        <v>96</v>
      </c>
      <c r="B143" s="55">
        <v>5</v>
      </c>
      <c r="C143" s="55" t="str">
        <f>Réponses!D141</f>
        <v>5.1</v>
      </c>
      <c r="D143" s="56" t="str">
        <f>Réponses!F141</f>
        <v>Ai-je identifié les différents produits ou services que je peux cultiver, récolter et/ou vendre dans mon unité de gestion ?</v>
      </c>
      <c r="E143" s="57" t="str">
        <f>+Réponses!E141</f>
        <v>CAC</v>
      </c>
      <c r="F143" s="66">
        <f>+'P5'!E13</f>
        <v>0</v>
      </c>
      <c r="G143" s="48">
        <f>+'P5'!F13</f>
        <v>0</v>
      </c>
      <c r="H143" s="43" t="str">
        <f>+'P5'!G13</f>
        <v>Sans objet</v>
      </c>
      <c r="I143" s="44" t="str">
        <f>+'P5'!H13</f>
        <v xml:space="preserve"> </v>
      </c>
      <c r="J143" s="45" t="str">
        <f>+'P5'!I13</f>
        <v>Nous attendons votre réponse</v>
      </c>
    </row>
    <row r="144" spans="1:10" ht="45" x14ac:dyDescent="0.35">
      <c r="A144" s="55">
        <f>Réponses!C142</f>
        <v>97</v>
      </c>
      <c r="B144" s="55">
        <v>5</v>
      </c>
      <c r="C144" s="73" t="str">
        <f>Réponses!D142</f>
        <v>5.1</v>
      </c>
      <c r="D144" s="56" t="str">
        <f>Réponses!F142</f>
        <v>Est-ce que j'utilise les différents services et ressources identifiés dans mon unité de gestion, conformément à mes objectifs de gestion ?</v>
      </c>
      <c r="E144" s="73" t="str">
        <f>+Réponses!E142</f>
        <v>CAC</v>
      </c>
      <c r="F144" s="66">
        <f>+'P5'!E14</f>
        <v>0</v>
      </c>
      <c r="G144" s="48">
        <f>+'P5'!F14</f>
        <v>0</v>
      </c>
      <c r="H144" s="43" t="str">
        <f>IF(Principio11213[[#This Row],[Réponse]]="Sí","Conformidad",IF(Principio11213[[#This Row],[Réponse]]="No","No conforme","No Aplica"))</f>
        <v>No Aplica</v>
      </c>
      <c r="I144" s="44" t="str">
        <f>+'P5'!H14</f>
        <v xml:space="preserve"> </v>
      </c>
      <c r="J144" s="45" t="str">
        <f>+'P5'!I14</f>
        <v>Nous attendons votre réponse</v>
      </c>
    </row>
    <row r="145" spans="1:10" ht="45" x14ac:dyDescent="0.35">
      <c r="A145" s="55">
        <f>Réponses!C143</f>
        <v>98</v>
      </c>
      <c r="B145" s="55">
        <v>5</v>
      </c>
      <c r="C145" s="73" t="str">
        <f>Réponses!D143</f>
        <v>5.1</v>
      </c>
      <c r="D145" s="56" t="str">
        <f>Réponses!F143</f>
        <v>Ai-je rendu l'utilisation des ressources et des services présents dans l'unité de gestion accessible à d'autres personnes, conformément aux objectifs de gestion ?</v>
      </c>
      <c r="E145" s="73" t="str">
        <f>+Réponses!E143</f>
        <v>CAC</v>
      </c>
      <c r="F145" s="66">
        <f>+'P5'!E15</f>
        <v>0</v>
      </c>
      <c r="G145" s="48">
        <f>+'P5'!F15</f>
        <v>0</v>
      </c>
      <c r="H145" s="43" t="str">
        <f>IF(Principio11213[[#This Row],[Réponse]]="Sí","Conformidad",IF(Principio11213[[#This Row],[Réponse]]="No","No conforme","No Aplica"))</f>
        <v>No Aplica</v>
      </c>
      <c r="I145" s="44" t="str">
        <f>+'P5'!H15</f>
        <v xml:space="preserve"> </v>
      </c>
      <c r="J145" s="45" t="str">
        <f>+'P5'!I15</f>
        <v>Nous attendons votre réponse</v>
      </c>
    </row>
    <row r="146" spans="1:10" ht="45" x14ac:dyDescent="0.35">
      <c r="A146" s="55">
        <f>Réponses!C144</f>
        <v>99</v>
      </c>
      <c r="B146" s="55">
        <v>5</v>
      </c>
      <c r="C146" s="55" t="str">
        <f>Réponses!D144</f>
        <v>5.1</v>
      </c>
      <c r="D146" s="56" t="str">
        <f>Réponses!F144</f>
        <v>Est-ce que je comprends/utilise la procédure FSC pour les services écosystémiques ? Est-ce que je fais des déclarations promotionnelles sur les "services écosystémiques" ?</v>
      </c>
      <c r="E146" s="57" t="str">
        <f>+Réponses!E144</f>
        <v>CAC</v>
      </c>
      <c r="F146" s="66">
        <f>+'P5'!E16</f>
        <v>0</v>
      </c>
      <c r="G146" s="48">
        <f>+'P5'!F16</f>
        <v>0</v>
      </c>
      <c r="H146" s="43" t="str">
        <f>+'P5'!G16</f>
        <v>Sans objet</v>
      </c>
      <c r="I146" s="44" t="str">
        <f>+'P5'!H16</f>
        <v xml:space="preserve"> </v>
      </c>
      <c r="J146" s="45" t="str">
        <f>+'P5'!I16</f>
        <v>Nous attendons votre réponse</v>
      </c>
    </row>
    <row r="147" spans="1:10" x14ac:dyDescent="0.35">
      <c r="A147" s="55">
        <f>Réponses!C145</f>
        <v>100</v>
      </c>
      <c r="B147" s="55">
        <v>5</v>
      </c>
      <c r="C147" s="55" t="str">
        <f>Réponses!D145</f>
        <v>5.2</v>
      </c>
      <c r="D147" s="56" t="str">
        <f>Réponses!F145</f>
        <v>Est-ce que je récolte du bois dans mon unité de gestion ?</v>
      </c>
      <c r="E147" s="57" t="str">
        <f>+Réponses!E145</f>
        <v>CB</v>
      </c>
      <c r="F147" s="66">
        <f>+'P5'!E17</f>
        <v>0</v>
      </c>
      <c r="G147" s="48">
        <f>+'P5'!F17</f>
        <v>0</v>
      </c>
      <c r="H147" s="43" t="str">
        <f>+'P5'!G17</f>
        <v>Sans objet</v>
      </c>
      <c r="I147" s="44" t="str">
        <f>+'P5'!H17</f>
        <v xml:space="preserve"> </v>
      </c>
      <c r="J147" s="45" t="str">
        <f>+'P5'!I17</f>
        <v>Nous attendons votre réponse</v>
      </c>
    </row>
    <row r="148" spans="1:10" ht="30" x14ac:dyDescent="0.35">
      <c r="A148" s="55">
        <f>Réponses!C146</f>
        <v>101</v>
      </c>
      <c r="B148" s="55">
        <v>5</v>
      </c>
      <c r="C148" s="55" t="str">
        <f>Réponses!D146</f>
        <v>5.2</v>
      </c>
      <c r="D148" s="56" t="str">
        <f>Réponses!F146</f>
        <v>Ai-je déterminé les taux de récolte ou la coupe annuelle autorisée de bois ?</v>
      </c>
      <c r="E148" s="57" t="str">
        <f>+Réponses!E146</f>
        <v>CB</v>
      </c>
      <c r="F148" s="66">
        <f>+'P5'!E18</f>
        <v>0</v>
      </c>
      <c r="G148" s="48">
        <f>+'P5'!F18</f>
        <v>0</v>
      </c>
      <c r="H148" s="43" t="str">
        <f>+'P5'!G18</f>
        <v>Sans objet</v>
      </c>
      <c r="I148" s="44" t="str">
        <f>+'P5'!H18</f>
        <v xml:space="preserve"> </v>
      </c>
      <c r="J148" s="45" t="str">
        <f>+'P5'!I18</f>
        <v>Nous attendons votre réponse</v>
      </c>
    </row>
    <row r="149" spans="1:10" ht="30" x14ac:dyDescent="0.35">
      <c r="A149" s="55">
        <f>Réponses!C147</f>
        <v>102</v>
      </c>
      <c r="B149" s="55">
        <v>5</v>
      </c>
      <c r="C149" s="55" t="str">
        <f>Réponses!D147</f>
        <v>5.2</v>
      </c>
      <c r="D149" s="56" t="str">
        <f>Réponses!F147</f>
        <v>Est-ce que je récolte du bois à un niveau égal ou inférieur au niveau de récolte durable ?</v>
      </c>
      <c r="E149" s="57" t="str">
        <f>+Réponses!E147</f>
        <v>CB</v>
      </c>
      <c r="F149" s="66">
        <f>+'P5'!E19</f>
        <v>0</v>
      </c>
      <c r="G149" s="48">
        <f>+'P5'!F19</f>
        <v>0</v>
      </c>
      <c r="H149" s="43" t="str">
        <f>+'P5'!G19</f>
        <v>Sans objet</v>
      </c>
      <c r="I149" s="44" t="str">
        <f>+'P5'!H19</f>
        <v xml:space="preserve"> </v>
      </c>
      <c r="J149" s="45" t="str">
        <f>+'P5'!I19</f>
        <v>Nous attendons votre réponse</v>
      </c>
    </row>
    <row r="150" spans="1:10" x14ac:dyDescent="0.35">
      <c r="A150" s="55">
        <f>Réponses!C148</f>
        <v>103</v>
      </c>
      <c r="B150" s="55">
        <v>5</v>
      </c>
      <c r="C150" s="55" t="str">
        <f>Réponses!D148</f>
        <v>5.2</v>
      </c>
      <c r="D150" s="56" t="str">
        <f>Réponses!F148</f>
        <v>Est-ce que je tiens un registre du volume de bois que je récolte ?</v>
      </c>
      <c r="E150" s="57" t="str">
        <f>+Réponses!E148</f>
        <v>CB</v>
      </c>
      <c r="F150" s="66">
        <f>+'P5'!E20</f>
        <v>0</v>
      </c>
      <c r="G150" s="48">
        <f>+'P5'!F20</f>
        <v>0</v>
      </c>
      <c r="H150" s="43" t="str">
        <f>+'P5'!G20</f>
        <v>Sans objet</v>
      </c>
      <c r="I150" s="44" t="str">
        <f>+'P5'!H20</f>
        <v xml:space="preserve"> </v>
      </c>
      <c r="J150" s="45" t="str">
        <f>+'P5'!I20</f>
        <v>Nous attendons votre réponse</v>
      </c>
    </row>
    <row r="151" spans="1:10" ht="45" x14ac:dyDescent="0.35">
      <c r="A151" s="55">
        <f>Réponses!C149</f>
        <v>104</v>
      </c>
      <c r="B151" s="55">
        <v>5</v>
      </c>
      <c r="C151" s="55" t="str">
        <f>Réponses!D149</f>
        <v>5.2</v>
      </c>
      <c r="D151" s="56" t="str">
        <f>Réponses!F149</f>
        <v>Est-ce que je récolte des produits forestiers non ligneux (par exemple du latex, des noix, du miel, etc.) dans mon unité de gestion ?</v>
      </c>
      <c r="E151" s="57" t="str">
        <f>+Réponses!E149</f>
        <v>CB</v>
      </c>
      <c r="F151" s="66">
        <f>+'P5'!E21</f>
        <v>0</v>
      </c>
      <c r="G151" s="48">
        <f>+'P5'!F21</f>
        <v>0</v>
      </c>
      <c r="H151" s="43" t="str">
        <f>+'P5'!G21</f>
        <v>Sans objet</v>
      </c>
      <c r="I151" s="44" t="str">
        <f>+'P5'!H21</f>
        <v xml:space="preserve"> </v>
      </c>
      <c r="J151" s="45" t="str">
        <f>+'P5'!I21</f>
        <v>Nous attendons votre réponse</v>
      </c>
    </row>
    <row r="152" spans="1:10" ht="30" x14ac:dyDescent="0.35">
      <c r="A152" s="55">
        <f>Réponses!C150</f>
        <v>105</v>
      </c>
      <c r="B152" s="55">
        <v>5</v>
      </c>
      <c r="C152" s="55" t="str">
        <f>Réponses!D150</f>
        <v>5.2</v>
      </c>
      <c r="D152" s="56" t="str">
        <f>Réponses!F150</f>
        <v>Ai-je déterminé un taux de récolte durable pour les produits forestiers non ligneux que je récolte ?</v>
      </c>
      <c r="E152" s="57" t="str">
        <f>+Réponses!E150</f>
        <v>CB</v>
      </c>
      <c r="F152" s="66">
        <f>+'P5'!E22</f>
        <v>0</v>
      </c>
      <c r="G152" s="48">
        <f>+'P5'!F22</f>
        <v>0</v>
      </c>
      <c r="H152" s="43" t="str">
        <f>+'P5'!G22</f>
        <v>Sans objet</v>
      </c>
      <c r="I152" s="44" t="str">
        <f>+'P5'!H22</f>
        <v xml:space="preserve"> </v>
      </c>
      <c r="J152" s="45" t="str">
        <f>+'P5'!I22</f>
        <v>Nous attendons votre réponse</v>
      </c>
    </row>
    <row r="153" spans="1:10" ht="30" x14ac:dyDescent="0.35">
      <c r="A153" s="55">
        <f>Réponses!C151</f>
        <v>106</v>
      </c>
      <c r="B153" s="55">
        <v>5</v>
      </c>
      <c r="C153" s="55" t="str">
        <f>Réponses!D151</f>
        <v>5.2</v>
      </c>
      <c r="D153" s="56" t="str">
        <f>Réponses!F151</f>
        <v>Est-ce que je récolte des produits forestiers non ligneux à un niveau égal ou inférieur à ce taux durable ?</v>
      </c>
      <c r="E153" s="57" t="str">
        <f>+Réponses!E151</f>
        <v>CB</v>
      </c>
      <c r="F153" s="66">
        <f>+'P5'!E23</f>
        <v>0</v>
      </c>
      <c r="G153" s="48">
        <f>+'P5'!F23</f>
        <v>0</v>
      </c>
      <c r="H153" s="43" t="str">
        <f>+'P5'!G23</f>
        <v>Sans objet</v>
      </c>
      <c r="I153" s="44" t="str">
        <f>+'P5'!H23</f>
        <v xml:space="preserve"> </v>
      </c>
      <c r="J153" s="45" t="str">
        <f>+'P5'!I23</f>
        <v>Nous attendons votre réponse</v>
      </c>
    </row>
    <row r="154" spans="1:10" ht="30" x14ac:dyDescent="0.35">
      <c r="A154" s="55">
        <f>Réponses!C152</f>
        <v>107</v>
      </c>
      <c r="B154" s="55">
        <v>5</v>
      </c>
      <c r="C154" s="55" t="str">
        <f>Réponses!D152</f>
        <v>5.2</v>
      </c>
      <c r="D154" s="56" t="str">
        <f>Réponses!F152</f>
        <v>Est-ce que je tiens un registre du volume de produits forestiers non ligneux que je récolte ?</v>
      </c>
      <c r="E154" s="57" t="str">
        <f>+Réponses!E152</f>
        <v>CB</v>
      </c>
      <c r="F154" s="66">
        <f>+'P5'!E24</f>
        <v>0</v>
      </c>
      <c r="G154" s="48">
        <f>+'P5'!F24</f>
        <v>0</v>
      </c>
      <c r="H154" s="43" t="str">
        <f>+'P5'!G24</f>
        <v>Sans objet</v>
      </c>
      <c r="I154" s="44" t="str">
        <f>+'P5'!H24</f>
        <v xml:space="preserve"> </v>
      </c>
      <c r="J154" s="45" t="str">
        <f>+'P5'!I24</f>
        <v>Nous attendons votre réponse</v>
      </c>
    </row>
    <row r="155" spans="1:10" ht="60" x14ac:dyDescent="0.35">
      <c r="A155" s="55">
        <f>Réponses!C153</f>
        <v>108</v>
      </c>
      <c r="B155" s="55">
        <v>5</v>
      </c>
      <c r="C155" s="55" t="str">
        <f>Réponses!D153</f>
        <v>5.3</v>
      </c>
      <c r="D155" s="56" t="str">
        <f>Réponses!F153</f>
        <v>Est-ce que je tiens un registre des coûts liés à toutes les activités, y compris ceux qui contribuent à la prévention et à l'atténuation ou à la compensation des impacts négatifs de mes activités ?</v>
      </c>
      <c r="E155" s="57" t="str">
        <f>+Réponses!E153</f>
        <v>CAC</v>
      </c>
      <c r="F155" s="66">
        <f>+'P5'!E25</f>
        <v>0</v>
      </c>
      <c r="G155" s="48">
        <f>+'P5'!F25</f>
        <v>0</v>
      </c>
      <c r="H155" s="43" t="str">
        <f>+'P5'!G25</f>
        <v>Sans objet</v>
      </c>
      <c r="I155" s="44" t="str">
        <f>+'P5'!H25</f>
        <v xml:space="preserve"> </v>
      </c>
      <c r="J155" s="45" t="str">
        <f>+'P5'!I25</f>
        <v>Nous attendons votre réponse</v>
      </c>
    </row>
    <row r="156" spans="1:10" ht="30" x14ac:dyDescent="0.35">
      <c r="A156" s="55">
        <f>Réponses!C154</f>
        <v>109</v>
      </c>
      <c r="B156" s="55">
        <v>5</v>
      </c>
      <c r="C156" s="55" t="str">
        <f>Réponses!D154</f>
        <v>5.3</v>
      </c>
      <c r="D156" s="56" t="str">
        <f>Réponses!F154</f>
        <v>Est-ce que j'identifie les impacts positifs de mes activités de gestion forestière ?</v>
      </c>
      <c r="E156" s="57" t="str">
        <f>+Réponses!E154</f>
        <v>CAC</v>
      </c>
      <c r="F156" s="66">
        <f>+'P5'!E26</f>
        <v>0</v>
      </c>
      <c r="G156" s="48">
        <f>+'P5'!F26</f>
        <v>0</v>
      </c>
      <c r="H156" s="43" t="str">
        <f>+'P5'!G26</f>
        <v>Sans objet</v>
      </c>
      <c r="I156" s="44" t="str">
        <f>+'P5'!H26</f>
        <v xml:space="preserve"> </v>
      </c>
      <c r="J156" s="45" t="str">
        <f>+'P5'!I26</f>
        <v>Nous attendons votre réponse</v>
      </c>
    </row>
    <row r="157" spans="1:10" ht="30" x14ac:dyDescent="0.35">
      <c r="A157" s="55">
        <f>Réponses!C155</f>
        <v>109</v>
      </c>
      <c r="B157" s="55">
        <v>5</v>
      </c>
      <c r="C157" s="55" t="str">
        <f>Réponses!D155</f>
        <v>5.3</v>
      </c>
      <c r="D157" s="56" t="str">
        <f>Réponses!F155</f>
        <v>Est-ce que j'identifie les impacts positifs de mes activités de gestion forestière ?</v>
      </c>
      <c r="E157" s="57" t="str">
        <f>+Réponses!E155</f>
        <v>CAC</v>
      </c>
      <c r="F157" s="66">
        <f>+'P5'!E27</f>
        <v>0</v>
      </c>
      <c r="G157" s="48">
        <f>+'P5'!F27</f>
        <v>0</v>
      </c>
      <c r="H157" s="43" t="str">
        <f>+'P5'!G27</f>
        <v>Sans objet</v>
      </c>
      <c r="I157" s="44" t="str">
        <f>+'P5'!H27</f>
        <v xml:space="preserve"> </v>
      </c>
      <c r="J157" s="45" t="str">
        <f>+'P5'!I27</f>
        <v>Nous attendons votre réponse</v>
      </c>
    </row>
    <row r="158" spans="1:10" ht="45" x14ac:dyDescent="0.35">
      <c r="A158" s="55">
        <f>Réponses!C156</f>
        <v>110</v>
      </c>
      <c r="B158" s="55">
        <v>5</v>
      </c>
      <c r="C158" s="55" t="str">
        <f>Réponses!D156</f>
        <v>5.4</v>
      </c>
      <c r="D158" s="56" t="str">
        <f>Réponses!F156</f>
        <v xml:space="preserve">Est-ce que j'utilise des biens, des services ou des installations provenant de tiers ou d'entreprises ? Sont-ils issus du voisinage ? </v>
      </c>
      <c r="E158" s="57" t="str">
        <f>+Réponses!E156</f>
        <v>CAC</v>
      </c>
      <c r="F158" s="66">
        <f>+'P5'!E28</f>
        <v>0</v>
      </c>
      <c r="G158" s="48">
        <f>+'P5'!F28</f>
        <v>0</v>
      </c>
      <c r="H158" s="43" t="str">
        <f>+'P5'!G28</f>
        <v>Sans objet</v>
      </c>
      <c r="I158" s="44" t="str">
        <f>+'P5'!H28</f>
        <v xml:space="preserve"> </v>
      </c>
      <c r="J158" s="45" t="str">
        <f>+'P5'!I28</f>
        <v>Nous attendons votre réponse</v>
      </c>
    </row>
    <row r="159" spans="1:10" ht="45" x14ac:dyDescent="0.35">
      <c r="A159" s="55">
        <f>Réponses!C157</f>
        <v>111</v>
      </c>
      <c r="B159" s="55">
        <v>5</v>
      </c>
      <c r="C159" s="73" t="str">
        <f>Réponses!D157</f>
        <v>5.5</v>
      </c>
      <c r="D159" s="56" t="str">
        <f>Réponses!F157</f>
        <v>Est-ce que je connais les coûts de mes activités de gestion forestière et les prix des produits que je vends ? Suis-je capable de calculer le rapport coûts/bénéfices ?</v>
      </c>
      <c r="E159" s="73" t="str">
        <f>+Réponses!E157</f>
        <v>CAC</v>
      </c>
      <c r="F159" s="66">
        <f>+'P5'!E29</f>
        <v>0</v>
      </c>
      <c r="G159" s="48">
        <f>+'P5'!F29</f>
        <v>0</v>
      </c>
      <c r="H159" s="43" t="str">
        <f>IF(Principio11213[[#This Row],[Réponse]]="Sí","Conformidad",IF(Principio11213[[#This Row],[Réponse]]="No","No conforme","No Aplica"))</f>
        <v>No Aplica</v>
      </c>
      <c r="I159" s="44" t="str">
        <f>+'P5'!H29</f>
        <v xml:space="preserve"> </v>
      </c>
      <c r="J159" s="45" t="str">
        <f>+'P5'!I29</f>
        <v>Nous attendons votre réponse</v>
      </c>
    </row>
    <row r="160" spans="1:10" ht="45" x14ac:dyDescent="0.35">
      <c r="A160" s="55">
        <f>Réponses!C158</f>
        <v>112</v>
      </c>
      <c r="B160" s="55">
        <v>5</v>
      </c>
      <c r="C160" s="55" t="str">
        <f>Réponses!D158</f>
        <v>5.5</v>
      </c>
      <c r="D160" s="56" t="str">
        <f>Réponses!F158</f>
        <v>Est-ce que je dispose et mets en œuvre les ressources allouées pour me conformer au plan de gestion et à la norme de certification FSC ?</v>
      </c>
      <c r="E160" s="57" t="str">
        <f>+Réponses!E158</f>
        <v>CAC</v>
      </c>
      <c r="F160" s="66">
        <f>+'P5'!E30</f>
        <v>0</v>
      </c>
      <c r="G160" s="48">
        <f>+'P5'!F30</f>
        <v>0</v>
      </c>
      <c r="H160" s="43" t="str">
        <f>+'P5'!G30</f>
        <v>Sans objet</v>
      </c>
      <c r="I160" s="44" t="str">
        <f>+'P5'!H30</f>
        <v xml:space="preserve"> </v>
      </c>
      <c r="J160" s="45" t="str">
        <f>+'P5'!I30</f>
        <v>Nous attendons votre réponse</v>
      </c>
    </row>
    <row r="161" spans="1:10" ht="60" x14ac:dyDescent="0.35">
      <c r="A161" s="55">
        <f>Réponses!C159</f>
        <v>113</v>
      </c>
      <c r="B161" s="55">
        <v>6</v>
      </c>
      <c r="C161" s="55" t="str">
        <f>Réponses!D159</f>
        <v>6.1</v>
      </c>
      <c r="D161" s="56" t="str">
        <f>Réponses!F159</f>
        <v>Est-ce que je dispose d'une évaluation qui identifie les valeurs environnementales au sein de mon unité de gestion ou en dehors de mon unité de gestion lorsqu'elles sont susceptibles d'être affectées par mes activités ?</v>
      </c>
      <c r="E161" s="57" t="str">
        <f>+Réponses!E159</f>
        <v>CB</v>
      </c>
      <c r="F161" s="66">
        <f>+'P6'!E13</f>
        <v>0</v>
      </c>
      <c r="G161" s="48">
        <f>+'P6'!F13</f>
        <v>0</v>
      </c>
      <c r="H161" s="43" t="str">
        <f>+'P6'!G13</f>
        <v>Sans objet</v>
      </c>
      <c r="I161" s="44" t="str">
        <f>+'P6'!H13</f>
        <v xml:space="preserve"> </v>
      </c>
      <c r="J161" s="45" t="str">
        <f>+'P6'!I13</f>
        <v>Nous attendons votre réponse</v>
      </c>
    </row>
    <row r="162" spans="1:10" ht="60" x14ac:dyDescent="0.35">
      <c r="A162" s="55">
        <f>Réponses!C160</f>
        <v>113</v>
      </c>
      <c r="B162" s="55">
        <v>6</v>
      </c>
      <c r="C162" s="55" t="str">
        <f>Réponses!D160</f>
        <v>6.1</v>
      </c>
      <c r="D162" s="56" t="str">
        <f>Réponses!F160</f>
        <v>Est-ce que je dispose d'une évaluation qui identifie les valeurs environnementales au sein de mon unité de gestion ou en dehors de mon unité de gestion lorsqu'elles sont susceptibles d'être affectées par mes activités ?</v>
      </c>
      <c r="E162" s="57" t="str">
        <f>+Réponses!E160</f>
        <v>CB</v>
      </c>
      <c r="F162" s="66">
        <f>+'P6'!E14</f>
        <v>0</v>
      </c>
      <c r="G162" s="48">
        <f>+'P6'!F14</f>
        <v>0</v>
      </c>
      <c r="H162" s="43" t="str">
        <f>+'P6'!G14</f>
        <v>Sans objet</v>
      </c>
      <c r="I162" s="44" t="str">
        <f>+'P6'!H14</f>
        <v xml:space="preserve"> </v>
      </c>
      <c r="J162" s="45" t="str">
        <f>+'P6'!I14</f>
        <v>Nous attendons votre réponse</v>
      </c>
    </row>
    <row r="163" spans="1:10" ht="60" x14ac:dyDescent="0.35">
      <c r="A163" s="55">
        <f>Réponses!C161</f>
        <v>113</v>
      </c>
      <c r="B163" s="55">
        <v>6</v>
      </c>
      <c r="C163" s="55" t="str">
        <f>Réponses!D161</f>
        <v>6.1</v>
      </c>
      <c r="D163" s="56" t="str">
        <f>Réponses!F161</f>
        <v>Est-ce que je dispose d'une évaluation qui identifie les valeurs environnementales au sein de mon unité de gestion ou en dehors de mon unité de gestion lorsqu'elles sont susceptibles d'être affectées par mes activités ?</v>
      </c>
      <c r="E163" s="57" t="str">
        <f>+Réponses!E161</f>
        <v>CB</v>
      </c>
      <c r="F163" s="66">
        <f>+'P6'!E15</f>
        <v>0</v>
      </c>
      <c r="G163" s="48">
        <f>+'P6'!F15</f>
        <v>0</v>
      </c>
      <c r="H163" s="43" t="str">
        <f>+'P6'!G15</f>
        <v>Sans objet</v>
      </c>
      <c r="I163" s="44" t="str">
        <f>+'P6'!H15</f>
        <v xml:space="preserve"> </v>
      </c>
      <c r="J163" s="45" t="str">
        <f>+'P6'!I15</f>
        <v>Nous attendons votre réponse</v>
      </c>
    </row>
    <row r="164" spans="1:10" ht="45" x14ac:dyDescent="0.35">
      <c r="A164" s="55">
        <f>Réponses!C162</f>
        <v>114</v>
      </c>
      <c r="B164" s="55">
        <v>6</v>
      </c>
      <c r="C164" s="55" t="str">
        <f>Réponses!D162</f>
        <v>6.2</v>
      </c>
      <c r="D164" s="56" t="str">
        <f>Réponses!F162</f>
        <v>Avant de mener des activités de gestion, suis-je conscient des impacts potentiels sur les valeurs environnementales identifiées ?</v>
      </c>
      <c r="E164" s="57" t="str">
        <f>+Réponses!E162</f>
        <v>CB</v>
      </c>
      <c r="F164" s="66" t="str">
        <f>+'P6'!E16</f>
        <v>CFR</v>
      </c>
      <c r="G164" s="48">
        <f>+'P6'!F16</f>
        <v>0</v>
      </c>
      <c r="H164" s="43" t="str">
        <f>+'P6'!G16</f>
        <v>Sans objet</v>
      </c>
      <c r="I164" s="44" t="str">
        <f>+'P6'!H16</f>
        <v xml:space="preserve"> </v>
      </c>
      <c r="J164" s="45" t="str">
        <f>+'P6'!I16</f>
        <v>Nous attendons votre réponse</v>
      </c>
    </row>
    <row r="165" spans="1:10" ht="45" x14ac:dyDescent="0.35">
      <c r="A165" s="55">
        <f>Réponses!C163</f>
        <v>114</v>
      </c>
      <c r="B165" s="55">
        <v>6</v>
      </c>
      <c r="C165" s="55" t="str">
        <f>Réponses!D163</f>
        <v>6.2</v>
      </c>
      <c r="D165" s="56" t="str">
        <f>Réponses!F163</f>
        <v>Avant de mener des activités de gestion, suis-je conscient des impacts potentiels sur les valeurs environnementales identifiées ?</v>
      </c>
      <c r="E165" s="57" t="str">
        <f>+Réponses!E163</f>
        <v>CB</v>
      </c>
      <c r="F165" s="66" t="str">
        <f>+'P6'!E17</f>
        <v>CFR</v>
      </c>
      <c r="G165" s="48">
        <f>+'P6'!F17</f>
        <v>0</v>
      </c>
      <c r="H165" s="43" t="str">
        <f>+'P6'!G17</f>
        <v>Sans objet</v>
      </c>
      <c r="I165" s="44" t="str">
        <f>+'P6'!H17</f>
        <v xml:space="preserve"> </v>
      </c>
      <c r="J165" s="45" t="str">
        <f>+'P6'!I17</f>
        <v>Nous attendons votre réponse</v>
      </c>
    </row>
    <row r="166" spans="1:10" ht="45" x14ac:dyDescent="0.35">
      <c r="A166" s="55">
        <f>Réponses!C164</f>
        <v>115</v>
      </c>
      <c r="B166" s="55">
        <v>6</v>
      </c>
      <c r="C166" s="55" t="str">
        <f>Réponses!D164</f>
        <v>6.3</v>
      </c>
      <c r="D166" s="56" t="str">
        <f>Réponses!F164</f>
        <v>Est-ce que j'exerce mes activités de manière à prévenir et à protéger les valeurs environnementales contre d'éventuelles incidences négatives ?</v>
      </c>
      <c r="E166" s="57" t="str">
        <f>+Réponses!E164</f>
        <v>CB</v>
      </c>
      <c r="F166" s="66" t="str">
        <f>+'P6'!E18</f>
        <v>CFR</v>
      </c>
      <c r="G166" s="48">
        <f>+'P6'!F18</f>
        <v>0</v>
      </c>
      <c r="H166" s="43" t="str">
        <f>+'P6'!G18</f>
        <v>Sans objet</v>
      </c>
      <c r="I166" s="44" t="str">
        <f>+'P6'!H18</f>
        <v xml:space="preserve"> </v>
      </c>
      <c r="J166" s="45" t="str">
        <f>+'P6'!I18</f>
        <v>Nous attendons votre réponse</v>
      </c>
    </row>
    <row r="167" spans="1:10" ht="45" x14ac:dyDescent="0.35">
      <c r="A167" s="55">
        <f>Réponses!C165</f>
        <v>115</v>
      </c>
      <c r="B167" s="55">
        <v>6</v>
      </c>
      <c r="C167" s="55" t="str">
        <f>Réponses!D165</f>
        <v>6.3</v>
      </c>
      <c r="D167" s="56" t="str">
        <f>Réponses!F165</f>
        <v>Est-ce que j'exerce mes activités de manière à prévenir et à protéger les valeurs environnementales contre d'éventuelles incidences négatives ?</v>
      </c>
      <c r="E167" s="57" t="str">
        <f>+Réponses!E165</f>
        <v>CB</v>
      </c>
      <c r="F167" s="66" t="str">
        <f>+'P6'!E19</f>
        <v>CFR</v>
      </c>
      <c r="G167" s="48">
        <f>+'P6'!F19</f>
        <v>0</v>
      </c>
      <c r="H167" s="43" t="str">
        <f>+'P6'!G19</f>
        <v>Sans objet</v>
      </c>
      <c r="I167" s="44" t="str">
        <f>+'P6'!H19</f>
        <v xml:space="preserve"> </v>
      </c>
      <c r="J167" s="45" t="str">
        <f>+'P6'!I19</f>
        <v>Nous attendons votre réponse</v>
      </c>
    </row>
    <row r="168" spans="1:10" ht="30" x14ac:dyDescent="0.35">
      <c r="A168" s="55">
        <f>Réponses!C166</f>
        <v>116</v>
      </c>
      <c r="B168" s="55">
        <v>6</v>
      </c>
      <c r="C168" s="55" t="str">
        <f>Réponses!D166</f>
        <v>6.3</v>
      </c>
      <c r="D168" s="56" t="str">
        <f>Réponses!F166</f>
        <v>Si j'ai causé un impact, dois-je modifier mes pratiques et réparer ou atténuer les dommages causés ?</v>
      </c>
      <c r="E168" s="57" t="str">
        <f>+Réponses!E166</f>
        <v>CB</v>
      </c>
      <c r="F168" s="66" t="str">
        <f>+'P6'!E20</f>
        <v>CFR</v>
      </c>
      <c r="G168" s="48">
        <f>+'P6'!F20</f>
        <v>0</v>
      </c>
      <c r="H168" s="43" t="str">
        <f>+'P6'!G20</f>
        <v>Sans objet</v>
      </c>
      <c r="I168" s="44" t="str">
        <f>+'P6'!H20</f>
        <v xml:space="preserve"> </v>
      </c>
      <c r="J168" s="45" t="str">
        <f>+'P6'!I20</f>
        <v>Nous attendons votre réponse</v>
      </c>
    </row>
    <row r="169" spans="1:10" ht="45" x14ac:dyDescent="0.35">
      <c r="A169" s="55">
        <f>Réponses!C167</f>
        <v>117</v>
      </c>
      <c r="B169" s="55">
        <v>6</v>
      </c>
      <c r="C169" s="55" t="str">
        <f>Réponses!D167</f>
        <v>6.4</v>
      </c>
      <c r="D169" s="56" t="str">
        <f>Réponses!F167</f>
        <v>Dans l'évaluation des valeurs environnementales, est-ce que j'identifie des espèces rares, menacées ou inscrites sur la liste CITES, ainsi que leurs habitats ?</v>
      </c>
      <c r="E169" s="57" t="str">
        <f>+Réponses!E167</f>
        <v>CB</v>
      </c>
      <c r="F169" s="66">
        <f>+'P6'!E21</f>
        <v>0</v>
      </c>
      <c r="G169" s="48">
        <f>+'P6'!F21</f>
        <v>0</v>
      </c>
      <c r="H169" s="43" t="str">
        <f>+'P6'!G21</f>
        <v>Sans objet</v>
      </c>
      <c r="I169" s="44" t="str">
        <f>+'P6'!H21</f>
        <v xml:space="preserve"> </v>
      </c>
      <c r="J169" s="45" t="str">
        <f>+'P6'!I21</f>
        <v>Nous attendons votre réponse</v>
      </c>
    </row>
    <row r="170" spans="1:10" ht="45" x14ac:dyDescent="0.35">
      <c r="A170" s="55">
        <f>Réponses!C168</f>
        <v>118</v>
      </c>
      <c r="B170" s="55">
        <v>6</v>
      </c>
      <c r="C170" s="55" t="str">
        <f>Réponses!D168</f>
        <v>6.4</v>
      </c>
      <c r="D170" s="56" t="str">
        <f>Réponses!F168</f>
        <v>Si des espèces rares et menacées, des espèces inscrites à la CITES et leurs habitats sont identifiés, ai-je mis en place des mesures pour protéger ces espèces et leurs habitats ?</v>
      </c>
      <c r="E170" s="57" t="str">
        <f>+Réponses!E168</f>
        <v>CB</v>
      </c>
      <c r="F170" s="66">
        <f>+'P6'!E22</f>
        <v>0</v>
      </c>
      <c r="G170" s="48">
        <f>+'P6'!F22</f>
        <v>0</v>
      </c>
      <c r="H170" s="43" t="str">
        <f>+'P6'!G22</f>
        <v>Sans objet</v>
      </c>
      <c r="I170" s="44" t="str">
        <f>+'P6'!H22</f>
        <v xml:space="preserve"> </v>
      </c>
      <c r="J170" s="45" t="str">
        <f>+'P6'!I22</f>
        <v>Nous attendons votre réponse</v>
      </c>
    </row>
    <row r="171" spans="1:10" ht="45" x14ac:dyDescent="0.35">
      <c r="A171" s="55">
        <f>Réponses!C169</f>
        <v>118</v>
      </c>
      <c r="B171" s="55">
        <v>6</v>
      </c>
      <c r="C171" s="55" t="str">
        <f>Réponses!D169</f>
        <v>6.4</v>
      </c>
      <c r="D171" s="56" t="str">
        <f>Réponses!F169</f>
        <v>Si des espèces rares et menacées, des espèces inscrites à la CITES et leurs habitats sont identifiés, ai-je mis en place des mesures pour protéger ces espèces et leurs habitats ?</v>
      </c>
      <c r="E171" s="57" t="str">
        <f>+Réponses!E169</f>
        <v>CB</v>
      </c>
      <c r="F171" s="66">
        <f>+'P6'!E23</f>
        <v>0</v>
      </c>
      <c r="G171" s="48">
        <f>+'P6'!F23</f>
        <v>0</v>
      </c>
      <c r="H171" s="43" t="str">
        <f>+'P6'!G23</f>
        <v>Sans objet</v>
      </c>
      <c r="I171" s="44" t="str">
        <f>+'P6'!H23</f>
        <v xml:space="preserve"> </v>
      </c>
      <c r="J171" s="45" t="str">
        <f>+'P6'!I23</f>
        <v>Nous attendons votre réponse</v>
      </c>
    </row>
    <row r="172" spans="1:10" ht="45" x14ac:dyDescent="0.35">
      <c r="A172" s="55">
        <f>Réponses!C170</f>
        <v>118</v>
      </c>
      <c r="B172" s="55">
        <v>6</v>
      </c>
      <c r="C172" s="55" t="str">
        <f>Réponses!D170</f>
        <v>6.4</v>
      </c>
      <c r="D172" s="56" t="str">
        <f>Réponses!F170</f>
        <v>Si des espèces rares et menacées, des espèces inscrites à la CITES et leurs habitats sont identifiés, ai-je mis en place des mesures pour protéger ces espèces et leurs habitats ?</v>
      </c>
      <c r="E172" s="57" t="str">
        <f>+Réponses!E170</f>
        <v>CB</v>
      </c>
      <c r="F172" s="66">
        <f>+'P6'!E24</f>
        <v>0</v>
      </c>
      <c r="G172" s="48">
        <f>+'P6'!F24</f>
        <v>0</v>
      </c>
      <c r="H172" s="43" t="str">
        <f>+'P6'!G24</f>
        <v>Sans objet</v>
      </c>
      <c r="I172" s="44" t="str">
        <f>+'P6'!H24</f>
        <v xml:space="preserve"> </v>
      </c>
      <c r="J172" s="45" t="str">
        <f>+'P6'!I24</f>
        <v>Nous attendons votre réponse</v>
      </c>
    </row>
    <row r="173" spans="1:10" ht="60" x14ac:dyDescent="0.35">
      <c r="A173" s="55">
        <f>Réponses!C171</f>
        <v>119</v>
      </c>
      <c r="B173" s="55">
        <v>6</v>
      </c>
      <c r="C173" s="55" t="str">
        <f>Réponses!D171</f>
        <v>6.4</v>
      </c>
      <c r="D173" s="56" t="str">
        <f>Réponses!F171</f>
        <v>Si des espèces rares et menacées, des espèces inscrites à la CITES et leurs habitats sont identifiés, ai-je mis en place des mesures pour empêcher la chasse, la pêche, le piégeage ou la récolte de ces espèces ?</v>
      </c>
      <c r="E173" s="57" t="str">
        <f>+Réponses!E171</f>
        <v>CB</v>
      </c>
      <c r="F173" s="66">
        <f>+'P6'!E25</f>
        <v>0</v>
      </c>
      <c r="G173" s="48">
        <f>+'P6'!F25</f>
        <v>0</v>
      </c>
      <c r="H173" s="43" t="str">
        <f>+'P6'!G25</f>
        <v>Sans objet</v>
      </c>
      <c r="I173" s="44" t="str">
        <f>+'P6'!H25</f>
        <v xml:space="preserve"> </v>
      </c>
      <c r="J173" s="45" t="str">
        <f>+'P6'!I25</f>
        <v>Nous attendons votre réponse</v>
      </c>
    </row>
    <row r="174" spans="1:10" ht="30" x14ac:dyDescent="0.35">
      <c r="A174" s="55">
        <f>Réponses!C172</f>
        <v>120</v>
      </c>
      <c r="B174" s="55">
        <v>6</v>
      </c>
      <c r="C174" s="55" t="str">
        <f>Réponses!D172</f>
        <v>6.5</v>
      </c>
      <c r="D174" s="56" t="str">
        <f>Réponses!F172</f>
        <v>Ai-je identifié des écosystèmes indigènes dans mon unité de gestion ?</v>
      </c>
      <c r="E174" s="57" t="str">
        <f>+Réponses!E172</f>
        <v>CB</v>
      </c>
      <c r="F174" s="66" t="str">
        <f>+'P6'!E26</f>
        <v>CFR</v>
      </c>
      <c r="G174" s="48">
        <f>+'P6'!F26</f>
        <v>0</v>
      </c>
      <c r="H174" s="43" t="str">
        <f>+'P6'!G26</f>
        <v>Sans objet</v>
      </c>
      <c r="I174" s="44" t="str">
        <f>+'P6'!H26</f>
        <v xml:space="preserve"> </v>
      </c>
      <c r="J174" s="45" t="str">
        <f>+'P6'!I26</f>
        <v>Nous attendons votre réponse</v>
      </c>
    </row>
    <row r="175" spans="1:10" ht="30" x14ac:dyDescent="0.35">
      <c r="A175" s="55">
        <f>Réponses!C173</f>
        <v>120</v>
      </c>
      <c r="B175" s="55">
        <v>6</v>
      </c>
      <c r="C175" s="55" t="str">
        <f>Réponses!D173</f>
        <v>6.5</v>
      </c>
      <c r="D175" s="56" t="str">
        <f>Réponses!F173</f>
        <v>Ai-je identifié des écosystèmes indigènes dans mon unité de gestion ?</v>
      </c>
      <c r="E175" s="57" t="str">
        <f>+Réponses!E173</f>
        <v>CB</v>
      </c>
      <c r="F175" s="66" t="str">
        <f>+'P6'!E27</f>
        <v>CFR</v>
      </c>
      <c r="G175" s="48">
        <f>+'P6'!F27</f>
        <v>0</v>
      </c>
      <c r="H175" s="43" t="str">
        <f>+'P6'!G27</f>
        <v>Sans objet</v>
      </c>
      <c r="I175" s="44" t="str">
        <f>+'P6'!H27</f>
        <v xml:space="preserve"> </v>
      </c>
      <c r="J175" s="45" t="str">
        <f>+'P6'!I27</f>
        <v>Nous attendons votre réponse</v>
      </c>
    </row>
    <row r="176" spans="1:10" ht="30" x14ac:dyDescent="0.35">
      <c r="A176" s="55">
        <f>Réponses!C174</f>
        <v>121</v>
      </c>
      <c r="B176" s="55">
        <v>6</v>
      </c>
      <c r="C176" s="55" t="str">
        <f>Réponses!D174</f>
        <v>6.5</v>
      </c>
      <c r="D176" s="56" t="str">
        <f>Réponses!F174</f>
        <v>Est-ce que je protège les écosystèmes indigènes dans mon unité de gestion ?</v>
      </c>
      <c r="E176" s="57" t="str">
        <f>+Réponses!E174</f>
        <v>CB</v>
      </c>
      <c r="F176" s="66" t="str">
        <f>+'P6'!E28</f>
        <v>CFR</v>
      </c>
      <c r="G176" s="48">
        <f>+'P6'!F28</f>
        <v>0</v>
      </c>
      <c r="H176" s="43" t="str">
        <f>+'P6'!G28</f>
        <v>Sans objet</v>
      </c>
      <c r="I176" s="44" t="str">
        <f>+'P6'!H28</f>
        <v xml:space="preserve"> </v>
      </c>
      <c r="J176" s="45" t="str">
        <f>+'P6'!I28</f>
        <v>Nous attendons votre réponse</v>
      </c>
    </row>
    <row r="177" spans="1:10" ht="30" x14ac:dyDescent="0.35">
      <c r="A177" s="55">
        <f>Réponses!C175</f>
        <v>121</v>
      </c>
      <c r="B177" s="55">
        <v>6</v>
      </c>
      <c r="C177" s="55" t="str">
        <f>Réponses!D175</f>
        <v>6.5</v>
      </c>
      <c r="D177" s="56" t="str">
        <f>Réponses!F175</f>
        <v>Est-ce que je protège les écosystèmes indigènes dans mon unité de gestion ?</v>
      </c>
      <c r="E177" s="57" t="str">
        <f>+Réponses!E175</f>
        <v>CB</v>
      </c>
      <c r="F177" s="66" t="str">
        <f>+'P6'!E29</f>
        <v>CFR</v>
      </c>
      <c r="G177" s="48">
        <f>+'P6'!F29</f>
        <v>0</v>
      </c>
      <c r="H177" s="43" t="str">
        <f>+'P6'!G29</f>
        <v>Sans objet</v>
      </c>
      <c r="I177" s="44" t="str">
        <f>+'P6'!H29</f>
        <v xml:space="preserve"> </v>
      </c>
      <c r="J177" s="45" t="str">
        <f>+'P6'!I29</f>
        <v>Nous attendons votre réponse</v>
      </c>
    </row>
    <row r="178" spans="1:10" ht="30" x14ac:dyDescent="0.35">
      <c r="A178" s="55">
        <f>Réponses!C176</f>
        <v>122</v>
      </c>
      <c r="B178" s="55">
        <v>6</v>
      </c>
      <c r="C178" s="55" t="str">
        <f>Réponses!D176</f>
        <v>6.5</v>
      </c>
      <c r="D178" s="56" t="str">
        <f>Réponses!F176</f>
        <v>Est-ce que je contribue à la restauration et à la régénération des écosystèmes dans des conditions naturelles ?</v>
      </c>
      <c r="E178" s="57" t="str">
        <f>+Réponses!E176</f>
        <v>CB</v>
      </c>
      <c r="F178" s="66" t="str">
        <f>+'P6'!E30</f>
        <v>CFR</v>
      </c>
      <c r="G178" s="48">
        <f>+'P6'!F30</f>
        <v>0</v>
      </c>
      <c r="H178" s="43" t="str">
        <f>+'P6'!G30</f>
        <v>Sans objet</v>
      </c>
      <c r="I178" s="44" t="str">
        <f>+'P6'!H30</f>
        <v xml:space="preserve"> </v>
      </c>
      <c r="J178" s="45" t="str">
        <f>+'P6'!I30</f>
        <v>Nous attendons votre réponse</v>
      </c>
    </row>
    <row r="179" spans="1:10" ht="30" x14ac:dyDescent="0.35">
      <c r="A179" s="55">
        <f>Réponses!C177</f>
        <v>122</v>
      </c>
      <c r="B179" s="55">
        <v>6</v>
      </c>
      <c r="C179" s="55" t="str">
        <f>Réponses!D177</f>
        <v>6.5</v>
      </c>
      <c r="D179" s="56" t="str">
        <f>Réponses!F177</f>
        <v>Est-ce que je contribue à la restauration et à la régénération des écosystèmes dans des conditions naturelles ?</v>
      </c>
      <c r="E179" s="57" t="str">
        <f>+Réponses!E177</f>
        <v>CB</v>
      </c>
      <c r="F179" s="66" t="str">
        <f>+'P6'!E31</f>
        <v>CFR</v>
      </c>
      <c r="G179" s="48">
        <f>+'P6'!F31</f>
        <v>0</v>
      </c>
      <c r="H179" s="43" t="str">
        <f>+'P6'!G31</f>
        <v>Sans objet</v>
      </c>
      <c r="I179" s="44" t="str">
        <f>+'P6'!H31</f>
        <v xml:space="preserve"> </v>
      </c>
      <c r="J179" s="45" t="str">
        <f>+'P6'!I31</f>
        <v>Nous attendons votre réponse</v>
      </c>
    </row>
    <row r="180" spans="1:10" ht="45" x14ac:dyDescent="0.35">
      <c r="A180" s="55">
        <f>Réponses!C178</f>
        <v>123</v>
      </c>
      <c r="B180" s="55">
        <v>6</v>
      </c>
      <c r="C180" s="55" t="str">
        <f>Réponses!D178</f>
        <v>6.5</v>
      </c>
      <c r="D180" s="56" t="str">
        <f>Réponses!F178</f>
        <v>Les zones d'écosystèmes indigènes, associées à d'autres éléments de conservation, couvrent-elles une superficie égale ou supérieure à 10 % de mon unité de gestion ?</v>
      </c>
      <c r="E180" s="57" t="str">
        <f>+Réponses!E178</f>
        <v>CB</v>
      </c>
      <c r="F180" s="66" t="str">
        <f>+'P6'!E32</f>
        <v>CFR</v>
      </c>
      <c r="G180" s="48">
        <f>+'P6'!F32</f>
        <v>0</v>
      </c>
      <c r="H180" s="43" t="str">
        <f>+'P6'!G32</f>
        <v>Sans objet</v>
      </c>
      <c r="I180" s="44" t="str">
        <f>+'P6'!H32</f>
        <v xml:space="preserve"> </v>
      </c>
      <c r="J180" s="45" t="str">
        <f>+'P6'!I32</f>
        <v>Nous attendons votre réponse</v>
      </c>
    </row>
    <row r="181" spans="1:10" ht="45" x14ac:dyDescent="0.35">
      <c r="A181" s="55">
        <f>Réponses!C179</f>
        <v>124</v>
      </c>
      <c r="B181" s="55">
        <v>6</v>
      </c>
      <c r="C181" s="55" t="str">
        <f>Réponses!D179</f>
        <v>6.6</v>
      </c>
      <c r="D181" s="56" t="str">
        <f>Réponses!F179</f>
        <v>Est-ce que je protège les espèces vivant dans les zones d'écosystèmes indigènes et leurs habitats dans l'unité de gestion ?</v>
      </c>
      <c r="E181" s="57" t="str">
        <f>+Réponses!E179</f>
        <v>CAC</v>
      </c>
      <c r="F181" s="66">
        <f>+'P6'!E33</f>
        <v>0</v>
      </c>
      <c r="G181" s="48">
        <f>+'P6'!F33</f>
        <v>0</v>
      </c>
      <c r="H181" s="43" t="str">
        <f>+'P6'!G33</f>
        <v>Sans objet</v>
      </c>
      <c r="I181" s="44" t="str">
        <f>+'P6'!H33</f>
        <v xml:space="preserve"> </v>
      </c>
      <c r="J181" s="45" t="str">
        <f>+'P6'!I33</f>
        <v>Nous attendons votre réponse</v>
      </c>
    </row>
    <row r="182" spans="1:10" ht="45" x14ac:dyDescent="0.35">
      <c r="A182" s="55">
        <f>Réponses!C180</f>
        <v>124</v>
      </c>
      <c r="B182" s="55">
        <v>6</v>
      </c>
      <c r="C182" s="55" t="str">
        <f>Réponses!D180</f>
        <v>6.6</v>
      </c>
      <c r="D182" s="56" t="str">
        <f>Réponses!F180</f>
        <v>Est-ce que je protège les espèces vivant dans les zones d'écosystèmes indigènes et leurs habitats dans l'unité de gestion ?</v>
      </c>
      <c r="E182" s="57" t="str">
        <f>+Réponses!E180</f>
        <v>CAC</v>
      </c>
      <c r="F182" s="66">
        <f>+'P6'!E34</f>
        <v>0</v>
      </c>
      <c r="G182" s="48">
        <f>+'P6'!F34</f>
        <v>0</v>
      </c>
      <c r="H182" s="43" t="str">
        <f>+'P6'!G34</f>
        <v>Sans objet</v>
      </c>
      <c r="I182" s="44" t="str">
        <f>+'P6'!H34</f>
        <v xml:space="preserve"> </v>
      </c>
      <c r="J182" s="45" t="str">
        <f>+'P6'!I34</f>
        <v>Nous attendons votre réponse</v>
      </c>
    </row>
    <row r="183" spans="1:10" ht="45" x14ac:dyDescent="0.35">
      <c r="A183" s="55">
        <f>Réponses!C181</f>
        <v>125</v>
      </c>
      <c r="B183" s="55">
        <v>6</v>
      </c>
      <c r="C183" s="55" t="str">
        <f>Réponses!D181</f>
        <v>6.7</v>
      </c>
      <c r="D183" s="56" t="str">
        <f>Réponses!F181</f>
        <v>Est-ce que je connais les cours d'eau (ruisseaux, rivières) et les plans d'eau (lagunes, lacs naturels) qui existent dans l'unité de gestion ?</v>
      </c>
      <c r="E183" s="57" t="str">
        <f>+Réponses!E181</f>
        <v>CB</v>
      </c>
      <c r="F183" s="66">
        <f>+'P6'!E35</f>
        <v>0</v>
      </c>
      <c r="G183" s="48">
        <f>+'P6'!F35</f>
        <v>0</v>
      </c>
      <c r="H183" s="43" t="str">
        <f>+'P6'!G35</f>
        <v>Sans objet</v>
      </c>
      <c r="I183" s="44" t="str">
        <f>+'P6'!H35</f>
        <v xml:space="preserve"> </v>
      </c>
      <c r="J183" s="45" t="str">
        <f>+'P6'!I35</f>
        <v>Nous attendons votre réponse</v>
      </c>
    </row>
    <row r="184" spans="1:10" ht="45" x14ac:dyDescent="0.35">
      <c r="A184" s="55">
        <f>Réponses!C182</f>
        <v>126</v>
      </c>
      <c r="B184" s="55">
        <v>6</v>
      </c>
      <c r="C184" s="55" t="str">
        <f>Réponses!D182</f>
        <v>6.7</v>
      </c>
      <c r="D184" s="56" t="str">
        <f>Réponses!F182</f>
        <v>Est-ce que je protège la qualité et la quantité d'eau dans les cours d'eau et les plans d'eau, ainsi que la végétation qui les borde ?</v>
      </c>
      <c r="E184" s="57" t="str">
        <f>+Réponses!E182</f>
        <v>CB</v>
      </c>
      <c r="F184" s="66">
        <f>+'P6'!E37</f>
        <v>0</v>
      </c>
      <c r="G184" s="48">
        <f>+'P6'!F37</f>
        <v>0</v>
      </c>
      <c r="H184" s="43" t="str">
        <f>+'P6'!G37</f>
        <v>Sans objet</v>
      </c>
      <c r="I184" s="44" t="str">
        <f>+'P6'!H37</f>
        <v xml:space="preserve"> </v>
      </c>
      <c r="J184" s="45" t="str">
        <f>+'P6'!I37</f>
        <v>Nous attendons votre réponse</v>
      </c>
    </row>
    <row r="185" spans="1:10" ht="45" x14ac:dyDescent="0.35">
      <c r="A185" s="55">
        <f>Réponses!C183</f>
        <v>126</v>
      </c>
      <c r="B185" s="55">
        <v>6</v>
      </c>
      <c r="C185" s="55" t="str">
        <f>Réponses!D183</f>
        <v>6.7</v>
      </c>
      <c r="D185" s="56" t="str">
        <f>Réponses!F183</f>
        <v>Est-ce que je protège la qualité et la quantité d'eau dans les cours d'eau et les plans d'eau, ainsi que la végétation qui les borde ?</v>
      </c>
      <c r="E185" s="57" t="str">
        <f>+Réponses!E183</f>
        <v>CB</v>
      </c>
      <c r="F185" s="66">
        <f>+'P6'!E38</f>
        <v>0</v>
      </c>
      <c r="G185" s="48">
        <f>+'P6'!F38</f>
        <v>0</v>
      </c>
      <c r="H185" s="43" t="str">
        <f>+'P6'!G38</f>
        <v>Sans objet</v>
      </c>
      <c r="I185" s="44" t="str">
        <f>+'P6'!H38</f>
        <v xml:space="preserve"> </v>
      </c>
      <c r="J185" s="45" t="str">
        <f>+'P6'!I38</f>
        <v>Nous attendons votre réponse</v>
      </c>
    </row>
    <row r="186" spans="1:10" ht="30" x14ac:dyDescent="0.35">
      <c r="A186" s="55">
        <f>Réponses!C184</f>
        <v>127</v>
      </c>
      <c r="B186" s="55">
        <v>6</v>
      </c>
      <c r="C186" s="55" t="str">
        <f>Réponses!D184</f>
        <v>6.7</v>
      </c>
      <c r="D186" s="56" t="str">
        <f>Réponses!F184</f>
        <v>Est-ce que je répare les dommages que je cause aux cours d'eau et aux plans d'eau ainsi qu'à la végétation qui les borde ?</v>
      </c>
      <c r="E186" s="57" t="str">
        <f>+Réponses!E184</f>
        <v>CB</v>
      </c>
      <c r="F186" s="66">
        <f>+'P6'!E39</f>
        <v>0</v>
      </c>
      <c r="G186" s="48">
        <f>+'P6'!F39</f>
        <v>0</v>
      </c>
      <c r="H186" s="43" t="str">
        <f>+'P6'!G39</f>
        <v>Sans objet</v>
      </c>
      <c r="I186" s="44" t="str">
        <f>+'P6'!H39</f>
        <v xml:space="preserve"> </v>
      </c>
      <c r="J186" s="45" t="str">
        <f>+'P6'!I39</f>
        <v>Nous attendons votre réponse</v>
      </c>
    </row>
    <row r="187" spans="1:10" ht="30" x14ac:dyDescent="0.35">
      <c r="A187" s="55">
        <f>Réponses!C185</f>
        <v>128</v>
      </c>
      <c r="B187" s="55">
        <v>6</v>
      </c>
      <c r="C187" s="55" t="str">
        <f>Réponses!D185</f>
        <v>6.8</v>
      </c>
      <c r="D187" s="56" t="str">
        <f>Réponses!F185</f>
        <v>Est-ce que je répare les dommages que je cause aux cours d'eau et aux plans d'eau ainsi qu'à la végétation qui les borde ?</v>
      </c>
      <c r="E187" s="57" t="str">
        <f>+Réponses!E185</f>
        <v>CAC</v>
      </c>
      <c r="F187" s="66">
        <f>+'P6'!E40</f>
        <v>0</v>
      </c>
      <c r="G187" s="48">
        <f>+'P6'!F40</f>
        <v>0</v>
      </c>
      <c r="H187" s="43" t="str">
        <f>+'P6'!G40</f>
        <v>Sans objet</v>
      </c>
      <c r="I187" s="44" t="str">
        <f>+'P6'!H40</f>
        <v xml:space="preserve"> </v>
      </c>
      <c r="J187" s="45" t="str">
        <f>+'P6'!I40</f>
        <v>Nous attendons votre réponse</v>
      </c>
    </row>
    <row r="188" spans="1:10" ht="45" x14ac:dyDescent="0.35">
      <c r="A188" s="55">
        <f>Réponses!C186</f>
        <v>128</v>
      </c>
      <c r="B188" s="55">
        <v>6</v>
      </c>
      <c r="C188" s="55" t="str">
        <f>Réponses!D186</f>
        <v>6.8</v>
      </c>
      <c r="D188" s="56" t="str">
        <f>Réponses!F186</f>
        <v xml:space="preserve">Est-ce que je maintiens un mélange d'espèces, de tailles et d'âges d'arbres dans l'unité de gestion, en fonction du paysage ? </v>
      </c>
      <c r="E188" s="57" t="str">
        <f>+Réponses!E186</f>
        <v>CAC</v>
      </c>
      <c r="F188" s="66">
        <f>+'P6'!E41</f>
        <v>0</v>
      </c>
      <c r="G188" s="48">
        <f>+'P6'!F41</f>
        <v>0</v>
      </c>
      <c r="H188" s="43" t="str">
        <f>+'P6'!G41</f>
        <v>Sans objet</v>
      </c>
      <c r="I188" s="44" t="str">
        <f>+'P6'!H41</f>
        <v xml:space="preserve"> </v>
      </c>
      <c r="J188" s="45" t="str">
        <f>+'P6'!I41</f>
        <v>Nous attendons votre réponse</v>
      </c>
    </row>
    <row r="189" spans="1:10" ht="45" x14ac:dyDescent="0.35">
      <c r="A189" s="55">
        <f>Réponses!C187</f>
        <v>129</v>
      </c>
      <c r="B189" s="55">
        <v>6</v>
      </c>
      <c r="C189" s="55" t="str">
        <f>Réponses!D187</f>
        <v>6.8</v>
      </c>
      <c r="D189" s="56" t="str">
        <f>Réponses!F187</f>
        <v>Si le mélange d'espèces, de tailles et d'âges des arbres de l'unité de gestion a été affecté par les activités de gestion, dois-je faire quelque chose pour le restaurer ?</v>
      </c>
      <c r="E189" s="57" t="str">
        <f>+Réponses!E187</f>
        <v>CAC</v>
      </c>
      <c r="F189" s="66">
        <f>+'P6'!E42</f>
        <v>0</v>
      </c>
      <c r="G189" s="48">
        <f>+'P6'!F42</f>
        <v>0</v>
      </c>
      <c r="H189" s="43" t="str">
        <f>+'P6'!G42</f>
        <v>Sans objet</v>
      </c>
      <c r="I189" s="44" t="str">
        <f>+'P6'!H42</f>
        <v xml:space="preserve"> </v>
      </c>
      <c r="J189" s="45" t="str">
        <f>+'P6'!I42</f>
        <v>Nous attendons votre réponse</v>
      </c>
    </row>
    <row r="190" spans="1:10" ht="45" x14ac:dyDescent="0.35">
      <c r="A190" s="55">
        <f>Réponses!C188</f>
        <v>129</v>
      </c>
      <c r="B190" s="55">
        <v>6</v>
      </c>
      <c r="C190" s="55" t="str">
        <f>Réponses!D188</f>
        <v>6.8</v>
      </c>
      <c r="D190" s="56" t="str">
        <f>Réponses!F188</f>
        <v>Si le mélange d'espèces, de tailles et d'âges des arbres de l'unité de gestion a été affecté par les activités de gestion, dois-je faire quelque chose pour le restaurer ?</v>
      </c>
      <c r="E190" s="57" t="str">
        <f>+Réponses!E188</f>
        <v>CAC</v>
      </c>
      <c r="F190" s="66">
        <f>+'P6'!E43</f>
        <v>0</v>
      </c>
      <c r="G190" s="48">
        <f>+'P6'!F43</f>
        <v>0</v>
      </c>
      <c r="H190" s="43" t="str">
        <f>+'P6'!G43</f>
        <v>Sans objet</v>
      </c>
      <c r="I190" s="44" t="str">
        <f>+'P6'!H43</f>
        <v xml:space="preserve"> </v>
      </c>
      <c r="J190" s="45" t="str">
        <f>+'P6'!I43</f>
        <v>Nous attendons votre réponse</v>
      </c>
    </row>
    <row r="191" spans="1:10" ht="60" x14ac:dyDescent="0.35">
      <c r="A191" s="55">
        <f>Réponses!C189</f>
        <v>130</v>
      </c>
      <c r="B191" s="55">
        <v>6</v>
      </c>
      <c r="C191" s="55" t="str">
        <f>Réponses!D189</f>
        <v>6.9/6.10/6.11</v>
      </c>
      <c r="D191" s="56" t="str">
        <f>Réponses!F189</f>
        <v>Mon unité de gestion comprend-elle des plantations forestières ou d'autres utilisations de terres non forestières dans des zones où existaient auparavant des forêts naturelles ou des zones à Haute Valeur de Conservation ?</v>
      </c>
      <c r="E191" s="57" t="str">
        <f>+Réponses!E189</f>
        <v>CB</v>
      </c>
      <c r="F191" s="66">
        <f>+'P6'!E44</f>
        <v>0</v>
      </c>
      <c r="G191" s="48">
        <f>+'P6'!F44</f>
        <v>0</v>
      </c>
      <c r="H191" s="43" t="str">
        <f>+'P6'!G44</f>
        <v>Sans objet</v>
      </c>
      <c r="I191" s="44" t="str">
        <f>+'P6'!H44</f>
        <v xml:space="preserve"> </v>
      </c>
      <c r="J191" s="45" t="str">
        <f>+'P6'!I44</f>
        <v>Nous attendons votre réponse</v>
      </c>
    </row>
    <row r="192" spans="1:10" x14ac:dyDescent="0.35">
      <c r="A192" s="55">
        <f>Réponses!C190</f>
        <v>131</v>
      </c>
      <c r="B192" s="55">
        <v>7</v>
      </c>
      <c r="C192" s="55" t="str">
        <f>Réponses!D190</f>
        <v>7.1</v>
      </c>
      <c r="D192" s="56" t="str">
        <f>Réponses!F190</f>
        <v>Ai-je un plan de gestion ?</v>
      </c>
      <c r="E192" s="57" t="str">
        <f>+Réponses!E190</f>
        <v>CB</v>
      </c>
      <c r="F192" s="66">
        <f>+'P6'!E45</f>
        <v>0</v>
      </c>
      <c r="G192" s="48">
        <f>+'P7'!F13</f>
        <v>0</v>
      </c>
      <c r="H192" s="43" t="str">
        <f>+'P7'!G13</f>
        <v>Sans objet</v>
      </c>
      <c r="I192" s="44" t="str">
        <f>+'P7'!H13</f>
        <v xml:space="preserve"> </v>
      </c>
      <c r="J192" s="45" t="str">
        <f>+'P7'!I13</f>
        <v>Nous attendons votre réponse</v>
      </c>
    </row>
    <row r="193" spans="1:10" ht="30" x14ac:dyDescent="0.35">
      <c r="A193" s="55">
        <f>Réponses!C191</f>
        <v>132</v>
      </c>
      <c r="B193" s="55">
        <v>7</v>
      </c>
      <c r="C193" s="73" t="str">
        <f>Réponses!D191</f>
        <v>7.1</v>
      </c>
      <c r="D193" s="56" t="str">
        <f>Réponses!F191</f>
        <v>Ai-je inclus la vision et les valeurs de mon organisation dans mon plan de gestion ?</v>
      </c>
      <c r="E193" s="73" t="str">
        <f>+Réponses!E191</f>
        <v>CB</v>
      </c>
      <c r="F193" s="66">
        <f>+'P6'!E46</f>
        <v>0</v>
      </c>
      <c r="G193" s="48">
        <f>+'P7'!F14</f>
        <v>0</v>
      </c>
      <c r="H193" s="43" t="str">
        <f>IF(Principio11213[[#This Row],[Réponse]]="Sí","Conformidad",IF(Principio11213[[#This Row],[Réponse]]="No","No conforme","No Aplica"))</f>
        <v>No Aplica</v>
      </c>
      <c r="I193" s="44" t="str">
        <f>+'P7'!H14</f>
        <v xml:space="preserve"> </v>
      </c>
      <c r="J193" s="45" t="str">
        <f>+'P7'!I14</f>
        <v>Nous attendons votre réponse</v>
      </c>
    </row>
    <row r="194" spans="1:10" ht="45" x14ac:dyDescent="0.35">
      <c r="A194" s="55">
        <f>Réponses!C192</f>
        <v>133</v>
      </c>
      <c r="B194" s="55">
        <v>7</v>
      </c>
      <c r="C194" s="55" t="str">
        <f>Réponses!D192</f>
        <v>7.1</v>
      </c>
      <c r="D194" s="56" t="str">
        <f>Réponses!F192</f>
        <v>Ai-je inclus dans mon plan de gestion des objectifs mesurables (y compris des objectifs sociaux et environnementaux) qui peuvent faire l'objet d'un suivi dans le temps ?</v>
      </c>
      <c r="E194" s="57" t="str">
        <f>+Réponses!E192</f>
        <v>CB</v>
      </c>
      <c r="F194" s="66">
        <f>+'P7'!E15</f>
        <v>0</v>
      </c>
      <c r="G194" s="48">
        <f>+'P7'!F15</f>
        <v>0</v>
      </c>
      <c r="H194" s="43" t="str">
        <f>+'P7'!G15</f>
        <v>Sans objet</v>
      </c>
      <c r="I194" s="44" t="str">
        <f>+'P7'!H15</f>
        <v xml:space="preserve"> </v>
      </c>
      <c r="J194" s="45" t="str">
        <f>+'P7'!I15</f>
        <v>Nous attendons votre réponse</v>
      </c>
    </row>
    <row r="195" spans="1:10" ht="30" x14ac:dyDescent="0.35">
      <c r="A195" s="55">
        <f>Réponses!C193</f>
        <v>134</v>
      </c>
      <c r="B195" s="55">
        <v>7</v>
      </c>
      <c r="C195" s="55" t="str">
        <f>Réponses!D193</f>
        <v>7.2</v>
      </c>
      <c r="D195" s="56" t="str">
        <f>Réponses!F193</f>
        <v>Ai-je inclus dans mon plan de gestion les activités que j'entreprendrai pour atteindre les objectifs ?</v>
      </c>
      <c r="E195" s="57" t="str">
        <f>+Réponses!E193</f>
        <v>CAC</v>
      </c>
      <c r="F195" s="66">
        <f>+'P7'!E16</f>
        <v>0</v>
      </c>
      <c r="G195" s="48">
        <f>+'P7'!F16</f>
        <v>0</v>
      </c>
      <c r="H195" s="43" t="str">
        <f>+'P7'!G16</f>
        <v>Sans objet</v>
      </c>
      <c r="I195" s="44" t="str">
        <f>+'P7'!H16</f>
        <v xml:space="preserve"> </v>
      </c>
      <c r="J195" s="45" t="str">
        <f>+'P7'!I16</f>
        <v>Nous attendons votre réponse</v>
      </c>
    </row>
    <row r="196" spans="1:10" ht="30" x14ac:dyDescent="0.35">
      <c r="A196" s="55">
        <f>Réponses!C194</f>
        <v>135</v>
      </c>
      <c r="B196" s="55">
        <v>7</v>
      </c>
      <c r="C196" s="55" t="str">
        <f>Réponses!D194</f>
        <v>7.2</v>
      </c>
      <c r="D196" s="56" t="str">
        <f>Réponses!F194</f>
        <v>Ai-je inclus dans mon plan de gestion toutes les questions énoncées dans la norme FSC aux annexes E et F ?</v>
      </c>
      <c r="E196" s="57" t="str">
        <f>+Réponses!E194</f>
        <v>CAC</v>
      </c>
      <c r="F196" s="66">
        <f>+'P7'!E17</f>
        <v>0</v>
      </c>
      <c r="G196" s="48">
        <f>+'P7'!F17</f>
        <v>0</v>
      </c>
      <c r="H196" s="43" t="str">
        <f>+'P7'!G17</f>
        <v>Sans objet</v>
      </c>
      <c r="I196" s="44" t="str">
        <f>+'P7'!H17</f>
        <v xml:space="preserve"> </v>
      </c>
      <c r="J196" s="45" t="str">
        <f>+'P7'!I17</f>
        <v>Nous attendons votre réponse</v>
      </c>
    </row>
    <row r="197" spans="1:10" ht="30" x14ac:dyDescent="0.35">
      <c r="A197" s="55">
        <f>Réponses!C195</f>
        <v>136</v>
      </c>
      <c r="B197" s="55">
        <v>7</v>
      </c>
      <c r="C197" s="55" t="str">
        <f>Réponses!D195</f>
        <v>7.3</v>
      </c>
      <c r="D197" s="56" t="str">
        <f>Réponses!F195</f>
        <v>Est-ce que je suis et contrôle la mise en œuvre et le contrôle des objectifs vérifiables du plan de gestion ?</v>
      </c>
      <c r="E197" s="57" t="str">
        <f>+Réponses!E195</f>
        <v>CAC</v>
      </c>
      <c r="F197" s="66">
        <f>+'P7'!E18</f>
        <v>0</v>
      </c>
      <c r="G197" s="48">
        <f>+'P7'!F18</f>
        <v>0</v>
      </c>
      <c r="H197" s="43" t="str">
        <f>+'P7'!G18</f>
        <v>Sans objet</v>
      </c>
      <c r="I197" s="44" t="str">
        <f>+'P7'!H18</f>
        <v xml:space="preserve"> </v>
      </c>
      <c r="J197" s="45" t="str">
        <f>+'P7'!I18</f>
        <v>Nous attendons votre réponse</v>
      </c>
    </row>
    <row r="198" spans="1:10" ht="30" x14ac:dyDescent="0.35">
      <c r="A198" s="55">
        <f>Réponses!C196</f>
        <v>137</v>
      </c>
      <c r="B198" s="55">
        <v>7</v>
      </c>
      <c r="C198" s="55" t="str">
        <f>Réponses!D196</f>
        <v>7.4</v>
      </c>
      <c r="D198" s="56" t="str">
        <f>Réponses!F196</f>
        <v>Est-ce que je révise et mets à jour mon plan de gestion tous les 5 ans, ou lorsque les réglementations légales l'exigent ?</v>
      </c>
      <c r="E198" s="57" t="str">
        <f>+Réponses!E196</f>
        <v>CAC</v>
      </c>
      <c r="F198" s="66">
        <f>+'P7'!E19</f>
        <v>0</v>
      </c>
      <c r="G198" s="48">
        <f>+'P7'!F19</f>
        <v>0</v>
      </c>
      <c r="H198" s="43" t="str">
        <f>+'P7'!G19</f>
        <v>Sans objet</v>
      </c>
      <c r="I198" s="44" t="str">
        <f>+'P7'!H19</f>
        <v xml:space="preserve"> </v>
      </c>
      <c r="J198" s="45" t="str">
        <f>+'P7'!I19</f>
        <v>Nous attendons votre réponse</v>
      </c>
    </row>
    <row r="199" spans="1:10" x14ac:dyDescent="0.35">
      <c r="A199" s="55">
        <f>Réponses!C197</f>
        <v>138</v>
      </c>
      <c r="B199" s="55">
        <v>7</v>
      </c>
      <c r="C199" s="55" t="str">
        <f>Réponses!D197</f>
        <v>7.5</v>
      </c>
      <c r="D199" s="56" t="str">
        <f>Réponses!F197</f>
        <v>Ai-je un résumé du plan de gestion accessible au public ?</v>
      </c>
      <c r="E199" s="57" t="str">
        <f>+Réponses!E197</f>
        <v>CAC</v>
      </c>
      <c r="F199" s="66">
        <f>+'P7'!E20</f>
        <v>0</v>
      </c>
      <c r="G199" s="48">
        <f>+'P7'!F20</f>
        <v>0</v>
      </c>
      <c r="H199" s="43" t="str">
        <f>+'P7'!G20</f>
        <v>Sans objet</v>
      </c>
      <c r="I199" s="44" t="str">
        <f>+'P7'!H20</f>
        <v xml:space="preserve"> </v>
      </c>
      <c r="J199" s="45" t="str">
        <f>+'P7'!I20</f>
        <v>Nous attendons votre réponse</v>
      </c>
    </row>
    <row r="200" spans="1:10" ht="30" x14ac:dyDescent="0.35">
      <c r="A200" s="55">
        <f>Réponses!C198</f>
        <v>139</v>
      </c>
      <c r="B200" s="55">
        <v>7</v>
      </c>
      <c r="C200" s="55" t="str">
        <f>Réponses!D198</f>
        <v>7.6</v>
      </c>
      <c r="D200" s="56" t="str">
        <f>Réponses!F198</f>
        <v>Y a-t-il des personnes affectées ou intéressées par ma gestion forestière ?</v>
      </c>
      <c r="E200" s="57" t="str">
        <f>+Réponses!E198</f>
        <v>CAC</v>
      </c>
      <c r="F200" s="66">
        <f>+'P7'!E21</f>
        <v>0</v>
      </c>
      <c r="G200" s="48">
        <f>+'P7'!F21</f>
        <v>0</v>
      </c>
      <c r="H200" s="43" t="str">
        <f>+'P7'!G21</f>
        <v>Sans objet</v>
      </c>
      <c r="I200" s="44" t="str">
        <f>+'P7'!H21</f>
        <v xml:space="preserve"> </v>
      </c>
      <c r="J200" s="45" t="str">
        <f>+'P7'!I21</f>
        <v>Nous attendons votre réponse</v>
      </c>
    </row>
    <row r="201" spans="1:10" ht="30" x14ac:dyDescent="0.35">
      <c r="A201" s="55">
        <f>Réponses!C199</f>
        <v>140</v>
      </c>
      <c r="B201" s="55">
        <v>7</v>
      </c>
      <c r="C201" s="55" t="str">
        <f>Réponses!D199</f>
        <v>7.6</v>
      </c>
      <c r="D201" s="56" t="str">
        <f>Réponses!F199</f>
        <v>Si des personnes intéressées le demandent, dois-je les informer de mes activités de gestion forestière ?</v>
      </c>
      <c r="E201" s="57" t="str">
        <f>+Réponses!E199</f>
        <v>CAC</v>
      </c>
      <c r="F201" s="66">
        <f>+'P7'!E22</f>
        <v>0</v>
      </c>
      <c r="G201" s="48">
        <f>+'P7'!F22</f>
        <v>0</v>
      </c>
      <c r="H201" s="43" t="str">
        <f>+'P7'!G22</f>
        <v>Sans objet</v>
      </c>
      <c r="I201" s="44" t="str">
        <f>+'P7'!H22</f>
        <v xml:space="preserve"> </v>
      </c>
      <c r="J201" s="45" t="str">
        <f>+'P7'!I22</f>
        <v>Nous attendons votre réponse</v>
      </c>
    </row>
    <row r="202" spans="1:10" ht="30" x14ac:dyDescent="0.35">
      <c r="A202" s="55">
        <f>Réponses!C200</f>
        <v>141</v>
      </c>
      <c r="B202" s="55">
        <v>7</v>
      </c>
      <c r="C202" s="73" t="str">
        <f>Réponses!D200</f>
        <v>7.6</v>
      </c>
      <c r="D202" s="56" t="str">
        <f>Réponses!F200</f>
        <v>Êtes-vous sûr d'impliquer les personnes concernées dans la planification et le suivi des activités de gestion forestière ?</v>
      </c>
      <c r="E202" s="73" t="str">
        <f>+Réponses!E200</f>
        <v>CAC</v>
      </c>
      <c r="F202" s="66">
        <f>+'P7'!E23</f>
        <v>0</v>
      </c>
      <c r="G202" s="48">
        <f>+'P7'!F23</f>
        <v>0</v>
      </c>
      <c r="H202" s="43" t="str">
        <f>IF(Principio11213[[#This Row],[Réponse]]="Sí","Conformidad",IF(Principio11213[[#This Row],[Réponse]]="No","No conforme","No Aplica"))</f>
        <v>No Aplica</v>
      </c>
      <c r="I202" s="44" t="str">
        <f>+'P7'!H23</f>
        <v xml:space="preserve"> </v>
      </c>
      <c r="J202" s="45" t="str">
        <f>+'P7'!I23</f>
        <v>Nous attendons votre réponse</v>
      </c>
    </row>
    <row r="203" spans="1:10" ht="30" x14ac:dyDescent="0.35">
      <c r="A203" s="55">
        <f>Réponses!C201</f>
        <v>141</v>
      </c>
      <c r="B203" s="55">
        <v>7</v>
      </c>
      <c r="C203" s="55" t="str">
        <f>Réponses!D201</f>
        <v>7.6</v>
      </c>
      <c r="D203" s="56" t="str">
        <f>Réponses!F201</f>
        <v>Êtes-vous sûr d'impliquer les personnes concernées dans la planification et le suivi des activités de gestion forestière ?</v>
      </c>
      <c r="E203" s="57" t="str">
        <f>+Réponses!E201</f>
        <v>CAC</v>
      </c>
      <c r="F203" s="45">
        <f>+'P7'!E24</f>
        <v>0</v>
      </c>
      <c r="G203" s="48">
        <f>+'P7'!F24</f>
        <v>0</v>
      </c>
      <c r="H203" s="43" t="str">
        <f>IF(Principio11213[[#This Row],[Réponse]]="Sí","Conformidad",IF(Principio11213[[#This Row],[Réponse]]="No","No conforme","No Aplica"))</f>
        <v>No Aplica</v>
      </c>
      <c r="I203" s="45" t="str">
        <f>+'P7'!H24</f>
        <v xml:space="preserve"> </v>
      </c>
      <c r="J203" s="45" t="str">
        <f>+'P7'!I24</f>
        <v>Nous attendons votre réponse</v>
      </c>
    </row>
    <row r="204" spans="1:10" ht="30" x14ac:dyDescent="0.35">
      <c r="A204" s="55">
        <f>Réponses!C202</f>
        <v>142</v>
      </c>
      <c r="B204" s="55">
        <v>8</v>
      </c>
      <c r="C204" s="55" t="str">
        <f>Réponses!D202</f>
        <v>8.1</v>
      </c>
      <c r="D204" s="56" t="str">
        <f>Réponses!F202</f>
        <v>Ai-je un plan de surveillance pour la mise en œuvre du plan de gestion ?</v>
      </c>
      <c r="E204" s="57" t="str">
        <f>+Réponses!E202</f>
        <v>CAC</v>
      </c>
      <c r="F204" s="66">
        <f>+'P8'!E13</f>
        <v>0</v>
      </c>
      <c r="G204" s="48">
        <f>+'P8'!F13</f>
        <v>0</v>
      </c>
      <c r="H204" s="43" t="str">
        <f>+'P8'!G13</f>
        <v>Sans objet</v>
      </c>
      <c r="I204" s="44" t="str">
        <f>+'P8'!H13</f>
        <v xml:space="preserve"> </v>
      </c>
      <c r="J204" s="45" t="str">
        <f>+'P8'!I13</f>
        <v>Nous attendons votre réponse</v>
      </c>
    </row>
    <row r="205" spans="1:10" x14ac:dyDescent="0.35">
      <c r="A205" s="55">
        <f>Réponses!C203</f>
        <v>143</v>
      </c>
      <c r="B205" s="55">
        <v>8</v>
      </c>
      <c r="C205" s="55" t="str">
        <f>Réponses!D203</f>
        <v>8.1</v>
      </c>
      <c r="D205" s="56" t="str">
        <f>Réponses!F203</f>
        <v>Est-ce que je mets en œuvre le plan de suivi ?</v>
      </c>
      <c r="E205" s="57" t="str">
        <f>+Réponses!E203</f>
        <v>CAC</v>
      </c>
      <c r="F205" s="66">
        <f>+'P8'!E14</f>
        <v>0</v>
      </c>
      <c r="G205" s="48">
        <f>+'P8'!F14</f>
        <v>0</v>
      </c>
      <c r="H205" s="43" t="str">
        <f>+'P8'!G14</f>
        <v>Sans objet</v>
      </c>
      <c r="I205" s="44" t="str">
        <f>+'P8'!H14</f>
        <v xml:space="preserve"> </v>
      </c>
      <c r="J205" s="45" t="str">
        <f>+'P8'!I14</f>
        <v>Nous attendons votre réponse</v>
      </c>
    </row>
    <row r="206" spans="1:10" ht="45" x14ac:dyDescent="0.35">
      <c r="A206" s="55">
        <f>Réponses!C204</f>
        <v>144</v>
      </c>
      <c r="B206" s="55">
        <v>8</v>
      </c>
      <c r="C206" s="55" t="str">
        <f>Réponses!D204</f>
        <v>8.2</v>
      </c>
      <c r="D206" s="56" t="str">
        <f>Réponses!F204</f>
        <v>Est-ce que je surveille les impacts sociaux et environnementaux de mes activités de gestion forestière et les changements dans les conditions environnementales ?</v>
      </c>
      <c r="E206" s="57" t="str">
        <f>+Réponses!E204</f>
        <v>CAC</v>
      </c>
      <c r="F206" s="66">
        <f>+'P8'!E15</f>
        <v>0</v>
      </c>
      <c r="G206" s="48">
        <f>+'P8'!F15</f>
        <v>0</v>
      </c>
      <c r="H206" s="43" t="str">
        <f>+'P8'!G15</f>
        <v>Sans objet</v>
      </c>
      <c r="I206" s="44" t="str">
        <f>+'P8'!H15</f>
        <v xml:space="preserve"> </v>
      </c>
      <c r="J206" s="45" t="str">
        <f>+'P8'!I15</f>
        <v>Nous attendons votre réponse</v>
      </c>
    </row>
    <row r="207" spans="1:10" ht="30" x14ac:dyDescent="0.35">
      <c r="A207" s="55">
        <f>Réponses!C205</f>
        <v>145</v>
      </c>
      <c r="B207" s="55">
        <v>8</v>
      </c>
      <c r="C207" s="55" t="str">
        <f>Réponses!D205</f>
        <v>8.3</v>
      </c>
      <c r="D207" s="56" t="str">
        <f>Réponses!F205</f>
        <v>Est-ce que je tiens compte des résultats du suivi pour adapter mon plan de gestion en temps utile ?</v>
      </c>
      <c r="E207" s="57" t="str">
        <f>+Réponses!E205</f>
        <v>CAC</v>
      </c>
      <c r="F207" s="66">
        <f>+'P8'!E16</f>
        <v>0</v>
      </c>
      <c r="G207" s="48">
        <f>+'P8'!F16</f>
        <v>0</v>
      </c>
      <c r="H207" s="43" t="str">
        <f>+'P8'!G16</f>
        <v>Sans objet</v>
      </c>
      <c r="I207" s="44" t="str">
        <f>+'P8'!H16</f>
        <v xml:space="preserve"> </v>
      </c>
      <c r="J207" s="45" t="str">
        <f>+'P8'!I16</f>
        <v>Nous attendons votre réponse</v>
      </c>
    </row>
    <row r="208" spans="1:10" ht="30" x14ac:dyDescent="0.35">
      <c r="A208" s="55">
        <f>Réponses!C206</f>
        <v>146</v>
      </c>
      <c r="B208" s="55">
        <v>8</v>
      </c>
      <c r="C208" s="55" t="str">
        <f>Réponses!D206</f>
        <v>8.4</v>
      </c>
      <c r="D208" s="56" t="str">
        <f>Réponses!F206</f>
        <v>Est-ce que je dispose d'un résumé des résultats de la surveillance et est-ce qu'il est accessible au public ?</v>
      </c>
      <c r="E208" s="57" t="str">
        <f>+Réponses!E206</f>
        <v>CAC</v>
      </c>
      <c r="F208" s="66">
        <f>+'P8'!E17</f>
        <v>0</v>
      </c>
      <c r="G208" s="48">
        <f>+'P8'!F17</f>
        <v>0</v>
      </c>
      <c r="H208" s="43" t="str">
        <f>+'P8'!G17</f>
        <v>Sans objet</v>
      </c>
      <c r="I208" s="44" t="str">
        <f>+'P8'!H17</f>
        <v xml:space="preserve"> </v>
      </c>
      <c r="J208" s="45" t="str">
        <f>+'P8'!I17</f>
        <v>Nous attendons votre réponse</v>
      </c>
    </row>
    <row r="209" spans="1:10" x14ac:dyDescent="0.35">
      <c r="A209" s="55">
        <f>Réponses!C207</f>
        <v>147</v>
      </c>
      <c r="B209" s="55">
        <v>8</v>
      </c>
      <c r="C209" s="55" t="str">
        <f>Réponses!D207</f>
        <v>8.5</v>
      </c>
      <c r="D209" s="56" t="str">
        <f>Réponses!F207</f>
        <v>Est-ce que je vends des produits forestiers certifiés FSC ?</v>
      </c>
      <c r="E209" s="57" t="str">
        <f>+Réponses!E207</f>
        <v>CB</v>
      </c>
      <c r="F209" s="45">
        <f>+'P8'!E18</f>
        <v>0</v>
      </c>
      <c r="G209" s="48">
        <f>+'P8'!F18</f>
        <v>0</v>
      </c>
      <c r="H209" s="43" t="str">
        <f>+'P8'!G18</f>
        <v>Sans objet</v>
      </c>
      <c r="I209" s="44" t="str">
        <f>+'P8'!H18</f>
        <v xml:space="preserve"> </v>
      </c>
      <c r="J209" s="45" t="str">
        <f>+'P8'!I18</f>
        <v>Nous attendons votre réponse</v>
      </c>
    </row>
    <row r="210" spans="1:10" ht="45" x14ac:dyDescent="0.35">
      <c r="A210" s="55">
        <f>Réponses!C208</f>
        <v>148</v>
      </c>
      <c r="B210" s="55">
        <v>8</v>
      </c>
      <c r="C210" s="55" t="str">
        <f>Réponses!D208</f>
        <v>8.5</v>
      </c>
      <c r="D210" s="56" t="str">
        <f>Réponses!F208</f>
        <v>Est-ce que je dispose d'un système de traçabilité et de suivi pour tous les produits certifiés FSC que je commercialise et est-ce que je le mets en œuvre ?</v>
      </c>
      <c r="E210" s="57" t="str">
        <f>+Réponses!E208</f>
        <v>CB</v>
      </c>
      <c r="F210" s="66">
        <f>+'P8'!E19</f>
        <v>0</v>
      </c>
      <c r="G210" s="48">
        <f>+'P8'!F19</f>
        <v>0</v>
      </c>
      <c r="H210" s="43" t="str">
        <f>+'P8'!G19</f>
        <v>Sans objet</v>
      </c>
      <c r="I210" s="44" t="str">
        <f>+'P8'!H19</f>
        <v xml:space="preserve"> </v>
      </c>
      <c r="J210" s="45" t="str">
        <f>+'P8'!I19</f>
        <v>Nous attendons votre réponse</v>
      </c>
    </row>
    <row r="211" spans="1:10" ht="30" x14ac:dyDescent="0.35">
      <c r="A211" s="55">
        <f>Réponses!C209</f>
        <v>149</v>
      </c>
      <c r="B211" s="55">
        <v>8</v>
      </c>
      <c r="C211" s="73" t="str">
        <f>Réponses!D209</f>
        <v>8.5</v>
      </c>
      <c r="D211" s="56" t="str">
        <f>Réponses!F209</f>
        <v>Est-ce que je dispose d'un registre de tous les produits certifiés FSC vendus au cours des 5 dernières années ?</v>
      </c>
      <c r="E211" s="73" t="str">
        <f>+Réponses!E209</f>
        <v>CB</v>
      </c>
      <c r="F211" s="66">
        <f>+'P8'!E20</f>
        <v>0</v>
      </c>
      <c r="G211" s="48">
        <f>+'P8'!F20</f>
        <v>0</v>
      </c>
      <c r="H211" s="43" t="str">
        <f>+'P8'!G20</f>
        <v>Sans objet</v>
      </c>
      <c r="I211" s="44" t="str">
        <f>+'P8'!H20</f>
        <v xml:space="preserve"> </v>
      </c>
      <c r="J211" s="45" t="str">
        <f>+'P8'!I20</f>
        <v>Nous attendons votre réponse</v>
      </c>
    </row>
    <row r="212" spans="1:10" ht="30" x14ac:dyDescent="0.35">
      <c r="A212" s="55">
        <f>Réponses!C210</f>
        <v>150</v>
      </c>
      <c r="B212" s="55">
        <v>9</v>
      </c>
      <c r="C212" s="55" t="str">
        <f>Réponses!D210</f>
        <v>9.1</v>
      </c>
      <c r="D212" s="56" t="str">
        <f>Réponses!F210</f>
        <v>Ai-je une évaluation qui identifie la présence ou non de Hautes Valeurs de Conservation dans mon unité de gestion ?</v>
      </c>
      <c r="E212" s="57" t="str">
        <f>+Réponses!E210</f>
        <v>CB</v>
      </c>
      <c r="F212" s="66" t="str">
        <f>+'P9'!E13</f>
        <v>CFR</v>
      </c>
      <c r="G212" s="48">
        <f>+'P9'!F13</f>
        <v>0</v>
      </c>
      <c r="H212" s="43" t="str">
        <f>+'P9'!G13</f>
        <v>Sans objet</v>
      </c>
      <c r="I212" s="44" t="str">
        <f>+'P9'!H13</f>
        <v xml:space="preserve"> </v>
      </c>
      <c r="J212" s="45" t="str">
        <f>+'P9'!I13</f>
        <v>Nous attendons votre réponse</v>
      </c>
    </row>
    <row r="213" spans="1:10" ht="75" x14ac:dyDescent="0.35">
      <c r="A213" s="55">
        <f>Réponses!C211</f>
        <v>151</v>
      </c>
      <c r="B213" s="55">
        <v>9</v>
      </c>
      <c r="C213" s="55" t="str">
        <f>Réponses!D211</f>
        <v>9.1</v>
      </c>
      <c r="D213" s="56" t="str">
        <f>Réponses!F211</f>
        <v>L'évaluation des Hautes Valeurs de Conservation est-elle basée sur des observations directes, des consultations avec les parties prenantes locales, affectées et intéressées, et des cartes ou les Meilleures Informations Disponibles (Annexe D et Annexe H de la norme) ?</v>
      </c>
      <c r="E213" s="57" t="str">
        <f>+Réponses!E211</f>
        <v>CB</v>
      </c>
      <c r="F213" s="66" t="str">
        <f>+'P9'!E14</f>
        <v>CFR</v>
      </c>
      <c r="G213" s="48">
        <f>+'P9'!F14</f>
        <v>0</v>
      </c>
      <c r="H213" s="43" t="str">
        <f>+'P9'!G14</f>
        <v>Sans objet</v>
      </c>
      <c r="I213" s="44" t="str">
        <f>+'P9'!H14</f>
        <v xml:space="preserve"> </v>
      </c>
      <c r="J213" s="45" t="str">
        <f>+'P9'!I14</f>
        <v>Nous attendons votre réponse</v>
      </c>
    </row>
    <row r="214" spans="1:10" ht="30" x14ac:dyDescent="0.35">
      <c r="A214" s="55">
        <f>Réponses!C212</f>
        <v>152</v>
      </c>
      <c r="B214" s="55">
        <v>9</v>
      </c>
      <c r="C214" s="55" t="str">
        <f>Réponses!D212</f>
        <v>9.1</v>
      </c>
      <c r="D214" s="56" t="str">
        <f>Réponses!F212</f>
        <v>L'évaluation identifie-t-elle les Hautes Valeurs de Conservation dans mon unité de gestion ?</v>
      </c>
      <c r="E214" s="57" t="str">
        <f>+Réponses!E212</f>
        <v>CB</v>
      </c>
      <c r="F214" s="66" t="str">
        <f>+'P9'!E15</f>
        <v>CFR</v>
      </c>
      <c r="G214" s="48">
        <f>+'P9'!F15</f>
        <v>0</v>
      </c>
      <c r="H214" s="43" t="str">
        <f>+'P9'!G15</f>
        <v>Sans objet</v>
      </c>
      <c r="I214" s="44" t="str">
        <f>+'P9'!H15</f>
        <v xml:space="preserve"> </v>
      </c>
      <c r="J214" s="45" t="str">
        <f>+'P9'!I15</f>
        <v>Nous attendons votre réponse</v>
      </c>
    </row>
    <row r="215" spans="1:10" ht="45" x14ac:dyDescent="0.35">
      <c r="A215" s="55">
        <f>Réponses!C213</f>
        <v>153</v>
      </c>
      <c r="B215" s="55">
        <v>9</v>
      </c>
      <c r="C215" s="55" t="str">
        <f>Réponses!D213</f>
        <v>9.2</v>
      </c>
      <c r="D215" s="56" t="str">
        <f>Réponses!F213</f>
        <v>Est-ce que je connais les menaces qui pèsent sur la conservation des Hautes Valeurs de Conservation et de leurs zones ?</v>
      </c>
      <c r="E215" s="57" t="str">
        <f>+Réponses!E213</f>
        <v>CAC</v>
      </c>
      <c r="F215" s="66" t="str">
        <f>+'P9'!E16</f>
        <v>CFR</v>
      </c>
      <c r="G215" s="48">
        <f>+'P9'!F16</f>
        <v>0</v>
      </c>
      <c r="H215" s="43" t="str">
        <f>+'P9'!G16</f>
        <v>Sans objet</v>
      </c>
      <c r="I215" s="44" t="str">
        <f>+'P9'!H16</f>
        <v xml:space="preserve"> </v>
      </c>
      <c r="J215" s="45" t="str">
        <f>+'P9'!I16</f>
        <v>Nous attendons votre réponse</v>
      </c>
    </row>
    <row r="216" spans="1:10" ht="30" x14ac:dyDescent="0.35">
      <c r="A216" s="55">
        <f>Réponses!C214</f>
        <v>154</v>
      </c>
      <c r="B216" s="55">
        <v>9</v>
      </c>
      <c r="C216" s="55" t="str">
        <f>Réponses!D214</f>
        <v>9.2</v>
      </c>
      <c r="D216" s="56" t="str">
        <f>Réponses!F214</f>
        <v>Ai-je un plan pour maintenir ou améliorer les Hautes Valeurs de Conservation identifiées ?</v>
      </c>
      <c r="E216" s="57" t="str">
        <f>+Réponses!E214</f>
        <v>CAC</v>
      </c>
      <c r="F216" s="66" t="str">
        <f>+'P9'!E17</f>
        <v>CFR</v>
      </c>
      <c r="G216" s="48">
        <f>+'P9'!F17</f>
        <v>0</v>
      </c>
      <c r="H216" s="43" t="str">
        <f>+'P9'!G17</f>
        <v>Sans objet</v>
      </c>
      <c r="I216" s="44" t="str">
        <f>+'P9'!H17</f>
        <v xml:space="preserve"> </v>
      </c>
      <c r="J216" s="45" t="str">
        <f>+'P9'!I17</f>
        <v>Nous attendons votre réponse</v>
      </c>
    </row>
    <row r="217" spans="1:10" ht="60" x14ac:dyDescent="0.35">
      <c r="A217" s="55">
        <f>Réponses!C215</f>
        <v>155</v>
      </c>
      <c r="B217" s="55">
        <v>9</v>
      </c>
      <c r="C217" s="55" t="str">
        <f>Réponses!D215</f>
        <v>9.2</v>
      </c>
      <c r="D217" s="56" t="str">
        <f>Réponses!F215</f>
        <v>Ai-je demandé aux personnes concernées ou intéressées et aux experts en la matière leur avis ou leur contribution à l'élaboration du plan de maintien ou d'amélioration des Hautes Valeurs de Conservation ?</v>
      </c>
      <c r="E217" s="57" t="str">
        <f>+Réponses!E215</f>
        <v>CAC</v>
      </c>
      <c r="F217" s="66" t="str">
        <f>+'P9'!E18</f>
        <v>CFR</v>
      </c>
      <c r="G217" s="48">
        <f>+'P9'!F18</f>
        <v>0</v>
      </c>
      <c r="H217" s="43" t="str">
        <f>+'P9'!G18</f>
        <v>Sans objet</v>
      </c>
      <c r="I217" s="44" t="str">
        <f>+'P9'!H18</f>
        <v xml:space="preserve"> </v>
      </c>
      <c r="J217" s="45" t="str">
        <f>+'P9'!I18</f>
        <v>Nous attendons votre réponse</v>
      </c>
    </row>
    <row r="218" spans="1:10" ht="30" x14ac:dyDescent="0.35">
      <c r="A218" s="55">
        <f>Réponses!C216</f>
        <v>156</v>
      </c>
      <c r="B218" s="55">
        <v>9</v>
      </c>
      <c r="C218" s="55" t="str">
        <f>Réponses!D216</f>
        <v>9.2</v>
      </c>
      <c r="D218" s="56" t="str">
        <f>Réponses!F216</f>
        <v>Mon unité de gestion fait-elle partie d'un Paysage Forestier Intact ?</v>
      </c>
      <c r="E218" s="57" t="str">
        <f>+Réponses!E216</f>
        <v>CAC</v>
      </c>
      <c r="F218" s="66" t="str">
        <f>+'P9'!E19</f>
        <v>CFR</v>
      </c>
      <c r="G218" s="48">
        <f>+'P9'!F19</f>
        <v>0</v>
      </c>
      <c r="H218" s="43" t="str">
        <f>+'P9'!G19</f>
        <v>Sans objet</v>
      </c>
      <c r="I218" s="44" t="str">
        <f>+'P9'!H19</f>
        <v xml:space="preserve"> </v>
      </c>
      <c r="J218" s="45" t="str">
        <f>+'P9'!I19</f>
        <v>Nous attendons votre réponse</v>
      </c>
    </row>
    <row r="219" spans="1:10" ht="45" x14ac:dyDescent="0.35">
      <c r="A219" s="55">
        <f>Réponses!C217</f>
        <v>157</v>
      </c>
      <c r="B219" s="55">
        <v>9</v>
      </c>
      <c r="C219" s="55" t="str">
        <f>Réponses!D217</f>
        <v>9.2</v>
      </c>
      <c r="D219" s="56" t="str">
        <f>Réponses!F217</f>
        <v>Ai-je mis en place des mesures de protection pour les zones centrales et, d'une manière générale, pour l'ensemble du Paysage Forestier Intact ?</v>
      </c>
      <c r="E219" s="57" t="str">
        <f>+Réponses!E217</f>
        <v>CAC</v>
      </c>
      <c r="F219" s="66" t="str">
        <f>+'P9'!E20</f>
        <v>CFR</v>
      </c>
      <c r="G219" s="48">
        <f>+'P9'!F20</f>
        <v>0</v>
      </c>
      <c r="H219" s="43" t="str">
        <f>+'P9'!G20</f>
        <v>Sans objet</v>
      </c>
      <c r="I219" s="44" t="str">
        <f>+'P9'!H20</f>
        <v xml:space="preserve"> </v>
      </c>
      <c r="J219" s="45" t="str">
        <f>+'P9'!I20</f>
        <v>Nous attendons votre réponse</v>
      </c>
    </row>
    <row r="220" spans="1:10" ht="45" x14ac:dyDescent="0.35">
      <c r="A220" s="55">
        <f>Réponses!C218</f>
        <v>158</v>
      </c>
      <c r="B220" s="55">
        <v>9</v>
      </c>
      <c r="C220" s="55" t="str">
        <f>Réponses!D218</f>
        <v>9.3</v>
      </c>
      <c r="D220" s="56" t="str">
        <f>Réponses!F218</f>
        <v>Est-ce que je mets en œuvre les actions concrètes définies pour maintenir ou améliorer les Hautes Valeurs de Conservation et leurs zones ?</v>
      </c>
      <c r="E220" s="57" t="str">
        <f>+Réponses!E218</f>
        <v>CAC</v>
      </c>
      <c r="F220" s="66" t="str">
        <f>+'P9'!E21</f>
        <v>CFR</v>
      </c>
      <c r="G220" s="48">
        <f>+'P9'!F21</f>
        <v>0</v>
      </c>
      <c r="H220" s="43" t="str">
        <f>+'P9'!G21</f>
        <v>Sans objet</v>
      </c>
      <c r="I220" s="44" t="str">
        <f>+'P9'!H21</f>
        <v xml:space="preserve"> </v>
      </c>
      <c r="J220" s="45" t="str">
        <f>+'P9'!I21</f>
        <v>Nous attendons votre réponse</v>
      </c>
    </row>
    <row r="221" spans="1:10" ht="30" x14ac:dyDescent="0.35">
      <c r="A221" s="55">
        <f>Réponses!C219</f>
        <v>159</v>
      </c>
      <c r="B221" s="55">
        <v>9</v>
      </c>
      <c r="C221" s="55" t="str">
        <f>Réponses!D219</f>
        <v>9.3</v>
      </c>
      <c r="D221" s="56" t="str">
        <f>Réponses!F219</f>
        <v>Mes activités de gestion ont-elles affecté les Hautes Valeurs de Conservation ou leurs zones ?</v>
      </c>
      <c r="E221" s="57" t="str">
        <f>+Réponses!E219</f>
        <v>CAC</v>
      </c>
      <c r="F221" s="66" t="str">
        <f>+'P9'!E22</f>
        <v>CFR</v>
      </c>
      <c r="G221" s="48">
        <f>+'P9'!F22</f>
        <v>0</v>
      </c>
      <c r="H221" s="43" t="str">
        <f>+'P9'!G22</f>
        <v>Sans objet</v>
      </c>
      <c r="I221" s="44" t="str">
        <f>+'P9'!H22</f>
        <v xml:space="preserve"> </v>
      </c>
      <c r="J221" s="45" t="str">
        <f>+'P9'!I22</f>
        <v>Nous attendons votre réponse</v>
      </c>
    </row>
    <row r="222" spans="1:10" ht="45" x14ac:dyDescent="0.35">
      <c r="A222" s="55">
        <f>Réponses!C220</f>
        <v>160</v>
      </c>
      <c r="B222" s="55">
        <v>9</v>
      </c>
      <c r="C222" s="55" t="str">
        <f>Réponses!D220</f>
        <v>9.4</v>
      </c>
      <c r="D222" s="56" t="str">
        <f>Réponses!F220</f>
        <v>Est-ce que je contrôle périodiquement les Hautes Valeurs de Conservation et la mise en œuvre du plan visant à les maintenir ?</v>
      </c>
      <c r="E222" s="57" t="str">
        <f>+Réponses!E220</f>
        <v>CAC</v>
      </c>
      <c r="F222" s="66" t="str">
        <f>+'P9'!E23</f>
        <v>CFR</v>
      </c>
      <c r="G222" s="48">
        <f>+'P9'!F23</f>
        <v>0</v>
      </c>
      <c r="H222" s="43" t="str">
        <f>+'P9'!G23</f>
        <v>Sans objet</v>
      </c>
      <c r="I222" s="44" t="str">
        <f>+'P9'!H23</f>
        <v xml:space="preserve"> </v>
      </c>
      <c r="J222" s="45" t="str">
        <f>+'P9'!I23</f>
        <v>Nous attendons votre réponse</v>
      </c>
    </row>
    <row r="223" spans="1:10" ht="45" x14ac:dyDescent="0.35">
      <c r="A223" s="55">
        <f>Réponses!C221</f>
        <v>161</v>
      </c>
      <c r="B223" s="55">
        <v>9</v>
      </c>
      <c r="C223" s="55" t="str">
        <f>Réponses!D221</f>
        <v>9.4</v>
      </c>
      <c r="D223" s="56" t="str">
        <f>Réponses!F221</f>
        <v>Est-ce que je consulte les voisins, les parties prenantes ou les parties affectées sur les résultats de la surveillance et est-ce que j'adapte les stratégies si nécessaire ?</v>
      </c>
      <c r="E223" s="57" t="str">
        <f>+Réponses!E221</f>
        <v>CAC</v>
      </c>
      <c r="F223" s="66" t="str">
        <f>+'P9'!E24</f>
        <v>CFR</v>
      </c>
      <c r="G223" s="48">
        <f>+'P9'!F24</f>
        <v>0</v>
      </c>
      <c r="H223" s="43" t="str">
        <f>+'P9'!G24</f>
        <v>Sans objet</v>
      </c>
      <c r="I223" s="44" t="str">
        <f>+'P9'!H24</f>
        <v xml:space="preserve"> </v>
      </c>
      <c r="J223" s="45" t="str">
        <f>+'P9'!I24</f>
        <v>Nous attendons votre réponse</v>
      </c>
    </row>
    <row r="224" spans="1:10" ht="45" x14ac:dyDescent="0.35">
      <c r="A224" s="55">
        <f>Réponses!C222</f>
        <v>162</v>
      </c>
      <c r="B224" s="55">
        <v>9</v>
      </c>
      <c r="C224" s="55" t="str">
        <f>Réponses!D222</f>
        <v>9.4</v>
      </c>
      <c r="D224" s="56" t="str">
        <f>Réponses!F222</f>
        <v>Est-ce que je tiens compte des résultats de la surveillance pour adapter mon plan de maintien et d'amélioration des Hautes Valeurs de Conservation et de leurs zones ?</v>
      </c>
      <c r="E224" s="57" t="str">
        <f>+Réponses!E222</f>
        <v>CAC</v>
      </c>
      <c r="F224" s="66" t="str">
        <f>+'P9'!E25</f>
        <v>CFR</v>
      </c>
      <c r="G224" s="48">
        <f>+'P9'!F25</f>
        <v>0</v>
      </c>
      <c r="H224" s="43" t="str">
        <f>+'P9'!G25</f>
        <v>Sans objet</v>
      </c>
      <c r="I224" s="44" t="str">
        <f>+'P9'!H25</f>
        <v xml:space="preserve"> </v>
      </c>
      <c r="J224" s="45" t="str">
        <f>+'P9'!I25</f>
        <v>Nous attendons votre réponse</v>
      </c>
    </row>
    <row r="225" spans="1:10" ht="45" x14ac:dyDescent="0.35">
      <c r="A225" s="55">
        <f>Réponses!C223</f>
        <v>163</v>
      </c>
      <c r="B225" s="55">
        <v>10</v>
      </c>
      <c r="C225" s="55" t="str">
        <f>Réponses!D223</f>
        <v>10.1</v>
      </c>
      <c r="D225" s="56" t="str">
        <f>Réponses!F223</f>
        <v>Y a-t-il une régénération ou un reboisement en temps voulu dans mon unité de gestion après la récolte finale, d'une manière qui protège les valeurs environnementales ?</v>
      </c>
      <c r="E225" s="57" t="str">
        <f>+Réponses!E223</f>
        <v>CB</v>
      </c>
      <c r="F225" s="66" t="str">
        <f>+'P10'!E13</f>
        <v>CFR</v>
      </c>
      <c r="G225" s="48">
        <f>+'P10'!F13</f>
        <v>0</v>
      </c>
      <c r="H225" s="43" t="str">
        <f>+'P10'!G13</f>
        <v>Sans objet</v>
      </c>
      <c r="I225" s="44" t="str">
        <f>+'P10'!H13</f>
        <v xml:space="preserve"> </v>
      </c>
      <c r="J225" s="45" t="str">
        <f>+'P10'!I13</f>
        <v>Nous attendons votre réponse</v>
      </c>
    </row>
    <row r="226" spans="1:10" ht="45" x14ac:dyDescent="0.35">
      <c r="A226" s="55">
        <f>Réponses!C224</f>
        <v>163</v>
      </c>
      <c r="B226" s="55">
        <v>10</v>
      </c>
      <c r="C226" s="55" t="str">
        <f>Réponses!D224</f>
        <v>10.1</v>
      </c>
      <c r="D226" s="56" t="str">
        <f>Réponses!F224</f>
        <v>Y a-t-il une régénération ou un reboisement en temps voulu dans mon unité de gestion après la récolte finale, d'une manière qui protège les valeurs environnementales ?</v>
      </c>
      <c r="E226" s="57" t="str">
        <f>+Réponses!E224</f>
        <v>CB</v>
      </c>
      <c r="F226" s="66" t="str">
        <f>+'P10'!E14</f>
        <v>CFR</v>
      </c>
      <c r="G226" s="48">
        <f>+'P10'!F14</f>
        <v>0</v>
      </c>
      <c r="H226" s="43" t="str">
        <f>+'P10'!G14</f>
        <v>Sans objet</v>
      </c>
      <c r="I226" s="44" t="str">
        <f>+'P10'!H14</f>
        <v xml:space="preserve"> </v>
      </c>
      <c r="J226" s="45" t="str">
        <f>+'P10'!I14</f>
        <v>Nous attendons votre réponse</v>
      </c>
    </row>
    <row r="227" spans="1:10" ht="30" x14ac:dyDescent="0.35">
      <c r="A227" s="55">
        <f>Réponses!C225</f>
        <v>164</v>
      </c>
      <c r="B227" s="55">
        <v>10</v>
      </c>
      <c r="C227" s="55" t="str">
        <f>Réponses!D225</f>
        <v>10.2</v>
      </c>
      <c r="D227" s="56" t="str">
        <f>Réponses!F225</f>
        <v>Est-ce que j'utilise des espèces d'arbres exotiques dans mon unité de gestion ?</v>
      </c>
      <c r="E227" s="57" t="str">
        <f>+Réponses!E225</f>
        <v>CB</v>
      </c>
      <c r="F227" s="66" t="str">
        <f>+'P10'!E15</f>
        <v>CFR</v>
      </c>
      <c r="G227" s="48">
        <f>+'P10'!F15</f>
        <v>0</v>
      </c>
      <c r="H227" s="43" t="str">
        <f>+'P10'!G15</f>
        <v>Sans objet</v>
      </c>
      <c r="I227" s="44" t="str">
        <f>+'P10'!H15</f>
        <v xml:space="preserve"> </v>
      </c>
      <c r="J227" s="45" t="str">
        <f>+'P10'!I15</f>
        <v>Nous attendons votre réponse</v>
      </c>
    </row>
    <row r="228" spans="1:10" ht="30" x14ac:dyDescent="0.35">
      <c r="A228" s="55">
        <f>Réponses!C226</f>
        <v>165</v>
      </c>
      <c r="B228" s="55">
        <v>10</v>
      </c>
      <c r="C228" s="55" t="str">
        <f>Réponses!D226</f>
        <v>10.3</v>
      </c>
      <c r="D228" s="56" t="str">
        <f>Réponses!F226</f>
        <v>Est-ce que j'utilise des espèces d'arbres exotiques envahissantes dans mon unité de gestion ?</v>
      </c>
      <c r="E228" s="57" t="str">
        <f>+Réponses!E226</f>
        <v>CB</v>
      </c>
      <c r="F228" s="66" t="str">
        <f>+'P10'!E16</f>
        <v>CFR</v>
      </c>
      <c r="G228" s="48">
        <f>+'P10'!F16</f>
        <v>0</v>
      </c>
      <c r="H228" s="43" t="str">
        <f>+'P10'!G16</f>
        <v>Sans objet</v>
      </c>
      <c r="I228" s="44" t="str">
        <f>+'P10'!H16</f>
        <v xml:space="preserve"> </v>
      </c>
      <c r="J228" s="45" t="str">
        <f>+'P10'!I16</f>
        <v>Nous attendons votre réponse</v>
      </c>
    </row>
    <row r="229" spans="1:10" ht="45" x14ac:dyDescent="0.35">
      <c r="A229" s="55">
        <f>Réponses!C227</f>
        <v>166</v>
      </c>
      <c r="B229" s="55">
        <v>10</v>
      </c>
      <c r="C229" s="55" t="str">
        <f>Réponses!D227</f>
        <v>10.3</v>
      </c>
      <c r="D229" s="56" t="str">
        <f>Réponses!F227</f>
        <v>Est-ce que je participe à des programmes de lutte contre les effets envahissants d'espèces exotiques que je n'ai pas introduites ?</v>
      </c>
      <c r="E229" s="57" t="str">
        <f>+Réponses!E227</f>
        <v>CB</v>
      </c>
      <c r="F229" s="66" t="str">
        <f>+'P10'!E17</f>
        <v>CFR</v>
      </c>
      <c r="G229" s="48">
        <f>+'P10'!F17</f>
        <v>0</v>
      </c>
      <c r="H229" s="43" t="str">
        <f>+'P10'!G17</f>
        <v>Sans objet</v>
      </c>
      <c r="I229" s="44" t="str">
        <f>+'P10'!H17</f>
        <v xml:space="preserve"> </v>
      </c>
      <c r="J229" s="45" t="str">
        <f>+'P10'!I17</f>
        <v>Nous attendons votre réponse</v>
      </c>
    </row>
    <row r="230" spans="1:10" x14ac:dyDescent="0.35">
      <c r="A230" s="55">
        <f>Réponses!C228</f>
        <v>167</v>
      </c>
      <c r="B230" s="55">
        <v>10</v>
      </c>
      <c r="C230" s="55" t="str">
        <f>Réponses!D228</f>
        <v>10.4</v>
      </c>
      <c r="D230" s="56" t="str">
        <f>Réponses!F228</f>
        <v>Est-ce que j'utilise des organismes génétiquement modifiés ?</v>
      </c>
      <c r="E230" s="57" t="str">
        <f>+Réponses!E228</f>
        <v>CB</v>
      </c>
      <c r="F230" s="66" t="str">
        <f>+'P10'!E18</f>
        <v>CFR</v>
      </c>
      <c r="G230" s="48">
        <f>+'P10'!F18</f>
        <v>0</v>
      </c>
      <c r="H230" s="43" t="str">
        <f>+'P10'!G18</f>
        <v>Sans objet</v>
      </c>
      <c r="I230" s="44" t="str">
        <f>+'P10'!H18</f>
        <v xml:space="preserve"> </v>
      </c>
      <c r="J230" s="45" t="str">
        <f>+'P10'!I18</f>
        <v>Nous attendons votre réponse</v>
      </c>
    </row>
    <row r="231" spans="1:10" x14ac:dyDescent="0.35">
      <c r="A231" s="55">
        <f>Réponses!C229</f>
        <v>167</v>
      </c>
      <c r="B231" s="55">
        <v>10</v>
      </c>
      <c r="C231" s="55" t="str">
        <f>Réponses!D229</f>
        <v>10.4</v>
      </c>
      <c r="D231" s="56" t="str">
        <f>Réponses!F229</f>
        <v>Est-ce que j'utilise des organismes génétiquement modifiés ?</v>
      </c>
      <c r="E231" s="57" t="str">
        <f>+Réponses!E229</f>
        <v>CB</v>
      </c>
      <c r="F231" s="66" t="str">
        <f>+'P10'!E19</f>
        <v>CFR</v>
      </c>
      <c r="G231" s="48">
        <f>+'P10'!F19</f>
        <v>0</v>
      </c>
      <c r="H231" s="43" t="str">
        <f>+'P10'!G19</f>
        <v>Sans objet</v>
      </c>
      <c r="I231" s="44" t="str">
        <f>+'P10'!H19</f>
        <v xml:space="preserve"> </v>
      </c>
      <c r="J231" s="45" t="str">
        <f>+'P10'!I19</f>
        <v>Nous attendons votre réponse</v>
      </c>
    </row>
    <row r="232" spans="1:10" ht="45" x14ac:dyDescent="0.35">
      <c r="A232" s="55">
        <f>Réponses!C230</f>
        <v>168</v>
      </c>
      <c r="B232" s="55">
        <v>10</v>
      </c>
      <c r="C232" s="55" t="str">
        <f>Réponses!D230</f>
        <v>10.5</v>
      </c>
      <c r="D232" s="56" t="str">
        <f>Réponses!F230</f>
        <v>Est-ce que j'utilise des pratiques appropriées (pour les espèces, la végétation et mes objectifs de gestion) pour gérer mon unité de gestion ?</v>
      </c>
      <c r="E232" s="57" t="str">
        <f>+Réponses!E230</f>
        <v>CB</v>
      </c>
      <c r="F232" s="66" t="str">
        <f>+'P10'!E20</f>
        <v>CFR</v>
      </c>
      <c r="G232" s="48">
        <f>+'P10'!F20</f>
        <v>0</v>
      </c>
      <c r="H232" s="43" t="str">
        <f>+'P10'!G20</f>
        <v>Sans objet</v>
      </c>
      <c r="I232" s="44" t="str">
        <f>+'P10'!H20</f>
        <v xml:space="preserve"> </v>
      </c>
      <c r="J232" s="45" t="str">
        <f>+'P10'!I20</f>
        <v>Nous attendons votre réponse</v>
      </c>
    </row>
    <row r="233" spans="1:10" ht="45" x14ac:dyDescent="0.35">
      <c r="A233" s="55">
        <f>Réponses!C231</f>
        <v>168</v>
      </c>
      <c r="B233" s="55">
        <v>10</v>
      </c>
      <c r="C233" s="55" t="str">
        <f>Réponses!D231</f>
        <v>10.5</v>
      </c>
      <c r="D233" s="56" t="str">
        <f>Réponses!F231</f>
        <v>Est-ce que j'utilise des pratiques appropriées (pour les espèces, la végétation et mes objectifs de gestion) pour gérer mon unité de gestion ?</v>
      </c>
      <c r="E233" s="57" t="str">
        <f>+Réponses!E231</f>
        <v>CB</v>
      </c>
      <c r="F233" s="66" t="str">
        <f>+'P10'!E21</f>
        <v>CFR</v>
      </c>
      <c r="G233" s="48">
        <f>+'P10'!F21</f>
        <v>0</v>
      </c>
      <c r="H233" s="43" t="str">
        <f>+'P10'!G21</f>
        <v>Sans objet</v>
      </c>
      <c r="I233" s="44" t="str">
        <f>+'P10'!H21</f>
        <v xml:space="preserve"> </v>
      </c>
      <c r="J233" s="45" t="str">
        <f>+'P10'!I21</f>
        <v>Nous attendons votre réponse</v>
      </c>
    </row>
    <row r="234" spans="1:10" x14ac:dyDescent="0.35">
      <c r="A234" s="55">
        <f>Réponses!C232</f>
        <v>169</v>
      </c>
      <c r="B234" s="55">
        <v>10</v>
      </c>
      <c r="C234" s="55" t="str">
        <f>Réponses!D232</f>
        <v>10.6</v>
      </c>
      <c r="D234" s="56" t="str">
        <f>Réponses!F232</f>
        <v>Est-ce que j'utilise des engrais ?</v>
      </c>
      <c r="E234" s="57" t="str">
        <f>+Réponses!E232</f>
        <v>CAC</v>
      </c>
      <c r="F234" s="66">
        <f>+'P10'!E22</f>
        <v>0</v>
      </c>
      <c r="G234" s="48">
        <f>+'P10'!F22</f>
        <v>0</v>
      </c>
      <c r="H234" s="43" t="str">
        <f>+'P10'!G22</f>
        <v>Sans objet</v>
      </c>
      <c r="I234" s="44" t="str">
        <f>+'P10'!H22</f>
        <v xml:space="preserve"> </v>
      </c>
      <c r="J234" s="45" t="str">
        <f>+'P10'!I22</f>
        <v>Nous attendons votre réponse</v>
      </c>
    </row>
    <row r="235" spans="1:10" x14ac:dyDescent="0.35">
      <c r="A235" s="55">
        <f>Réponses!C233</f>
        <v>170</v>
      </c>
      <c r="B235" s="55">
        <v>10</v>
      </c>
      <c r="C235" s="55" t="str">
        <f>Réponses!D233</f>
        <v>10.6</v>
      </c>
      <c r="D235" s="56" t="str">
        <f>Réponses!F233</f>
        <v>Est-ce que je réduis l'utilisation d'engrais ?</v>
      </c>
      <c r="E235" s="57" t="str">
        <f>+Réponses!E233</f>
        <v>CAC</v>
      </c>
      <c r="F235" s="66">
        <f>+'P10'!E23</f>
        <v>0</v>
      </c>
      <c r="G235" s="48">
        <f>+'P10'!F23</f>
        <v>0</v>
      </c>
      <c r="H235" s="43" t="str">
        <f>+'P10'!G23</f>
        <v>Sans objet</v>
      </c>
      <c r="I235" s="44" t="str">
        <f>+'P10'!H23</f>
        <v xml:space="preserve"> </v>
      </c>
      <c r="J235" s="45" t="str">
        <f>+'P10'!I23</f>
        <v>Nous attendons votre réponse</v>
      </c>
    </row>
    <row r="236" spans="1:10" x14ac:dyDescent="0.35">
      <c r="A236" s="55">
        <f>Réponses!C234</f>
        <v>171</v>
      </c>
      <c r="B236" s="55">
        <v>10</v>
      </c>
      <c r="C236" s="55" t="str">
        <f>Réponses!D234</f>
        <v>10.6</v>
      </c>
      <c r="D236" s="56" t="str">
        <f>Réponses!F234</f>
        <v>Est-ce que je tiens un registre des engrais utilisés ?</v>
      </c>
      <c r="E236" s="57" t="str">
        <f>+Réponses!E234</f>
        <v>CAC</v>
      </c>
      <c r="F236" s="66">
        <f>+'P10'!E24</f>
        <v>0</v>
      </c>
      <c r="G236" s="48">
        <f>+'P10'!F24</f>
        <v>0</v>
      </c>
      <c r="H236" s="43" t="str">
        <f>+'P10'!G24</f>
        <v>Sans objet</v>
      </c>
      <c r="I236" s="44" t="str">
        <f>+'P10'!H24</f>
        <v xml:space="preserve"> </v>
      </c>
      <c r="J236" s="45" t="str">
        <f>+'P10'!I24</f>
        <v>Nous attendons votre réponse</v>
      </c>
    </row>
    <row r="237" spans="1:10" ht="30" x14ac:dyDescent="0.35">
      <c r="A237" s="55">
        <f>Réponses!C235</f>
        <v>172</v>
      </c>
      <c r="B237" s="55">
        <v>10</v>
      </c>
      <c r="C237" s="55" t="str">
        <f>Réponses!D235</f>
        <v>10.6</v>
      </c>
      <c r="D237" s="56" t="str">
        <f>Réponses!F235</f>
        <v>Est-ce que je protège les valeurs environnementales lors de l'utilisation d'engrais ?</v>
      </c>
      <c r="E237" s="57" t="str">
        <f>+Réponses!E235</f>
        <v>CAC</v>
      </c>
      <c r="F237" s="66">
        <f>+'P10'!E25</f>
        <v>0</v>
      </c>
      <c r="G237" s="48">
        <f>+'P10'!F25</f>
        <v>0</v>
      </c>
      <c r="H237" s="43" t="str">
        <f>+'P10'!G25</f>
        <v>Sans objet</v>
      </c>
      <c r="I237" s="44" t="str">
        <f>+'P10'!H25</f>
        <v xml:space="preserve"> </v>
      </c>
      <c r="J237" s="45" t="str">
        <f>+'P10'!I25</f>
        <v>Nous attendons votre réponse</v>
      </c>
    </row>
    <row r="238" spans="1:10" ht="30" x14ac:dyDescent="0.35">
      <c r="A238" s="55">
        <f>Réponses!C236</f>
        <v>173</v>
      </c>
      <c r="B238" s="55">
        <v>10</v>
      </c>
      <c r="C238" s="55" t="str">
        <f>Réponses!D236</f>
        <v>10.6</v>
      </c>
      <c r="D238" s="56" t="str">
        <f>Réponses!F236</f>
        <v>Est-ce que je répare ou atténue les dommages causés par l'utilisation d'engrais ?</v>
      </c>
      <c r="E238" s="57" t="str">
        <f>+Réponses!E236</f>
        <v>CAC</v>
      </c>
      <c r="F238" s="66">
        <f>+'P10'!E26</f>
        <v>0</v>
      </c>
      <c r="G238" s="48">
        <f>+'P10'!F26</f>
        <v>0</v>
      </c>
      <c r="H238" s="43" t="str">
        <f>+'P10'!G26</f>
        <v>Sans objet</v>
      </c>
      <c r="I238" s="44" t="str">
        <f>+'P10'!H26</f>
        <v xml:space="preserve"> </v>
      </c>
      <c r="J238" s="45" t="str">
        <f>+'P10'!I26</f>
        <v>Nous attendons votre réponse</v>
      </c>
    </row>
    <row r="239" spans="1:10" x14ac:dyDescent="0.35">
      <c r="A239" s="55">
        <f>Réponses!C237</f>
        <v>174</v>
      </c>
      <c r="B239" s="55">
        <v>10</v>
      </c>
      <c r="C239" s="55" t="str">
        <f>Réponses!D237</f>
        <v>10.7</v>
      </c>
      <c r="D239" s="56" t="str">
        <f>Réponses!F237</f>
        <v>Dois-je utiliser des pesticides sur l'unité de gestion ?</v>
      </c>
      <c r="E239" s="57" t="str">
        <f>+Réponses!E237</f>
        <v>CB</v>
      </c>
      <c r="F239" s="66" t="str">
        <f>+'P10'!E27</f>
        <v>CFR</v>
      </c>
      <c r="G239" s="48">
        <f>+'P10'!F27</f>
        <v>0</v>
      </c>
      <c r="H239" s="43" t="str">
        <f>+'P10'!G27</f>
        <v>Sans objet</v>
      </c>
      <c r="I239" s="44" t="str">
        <f>+'P10'!H27</f>
        <v xml:space="preserve"> </v>
      </c>
      <c r="J239" s="45" t="str">
        <f>+'P10'!I27</f>
        <v>Nous attendons votre réponse</v>
      </c>
    </row>
    <row r="240" spans="1:10" x14ac:dyDescent="0.35">
      <c r="A240" s="55">
        <f>Réponses!C238</f>
        <v>174</v>
      </c>
      <c r="B240" s="55">
        <v>10</v>
      </c>
      <c r="C240" s="73" t="str">
        <f>Réponses!D238</f>
        <v>10.7</v>
      </c>
      <c r="D240" s="56" t="str">
        <f>Réponses!F238</f>
        <v>Dois-je utiliser des pesticides sur l'unité de gestion ?</v>
      </c>
      <c r="E240" s="73" t="str">
        <f>+Réponses!E238</f>
        <v>CB</v>
      </c>
      <c r="F240" s="66" t="str">
        <f>+'P10'!E28</f>
        <v>CFR</v>
      </c>
      <c r="G240" s="48">
        <f>+'P10'!F28</f>
        <v>0</v>
      </c>
      <c r="H240" s="43" t="str">
        <f>+'P10'!G28</f>
        <v>Sans objet</v>
      </c>
      <c r="I240" s="44" t="str">
        <f>+'P10'!H28</f>
        <v xml:space="preserve"> </v>
      </c>
      <c r="J240" s="45" t="str">
        <f>+'P10'!I28</f>
        <v>Nous attendons votre réponse</v>
      </c>
    </row>
    <row r="241" spans="1:10" x14ac:dyDescent="0.35">
      <c r="A241" s="55">
        <f>Réponses!C239</f>
        <v>174</v>
      </c>
      <c r="B241" s="55">
        <v>10</v>
      </c>
      <c r="C241" s="55" t="str">
        <f>Réponses!D240</f>
        <v>10.7</v>
      </c>
      <c r="D241" s="56" t="str">
        <f>Réponses!F240</f>
        <v>Dois-je utiliser des pesticides sur l'unité de gestion ?</v>
      </c>
      <c r="E241" s="57" t="str">
        <f>+Réponses!E240</f>
        <v>CB</v>
      </c>
      <c r="F241" s="66" t="str">
        <f>+'P10'!E29</f>
        <v>CFR</v>
      </c>
      <c r="G241" s="48">
        <f>+'P10'!F29</f>
        <v>0</v>
      </c>
      <c r="H241" s="43" t="str">
        <f>+'P10'!G29</f>
        <v>Sans objet</v>
      </c>
      <c r="I241" s="44" t="str">
        <f>+'P10'!H29</f>
        <v xml:space="preserve"> </v>
      </c>
      <c r="J241" s="45" t="str">
        <f>+'P10'!I29</f>
        <v>Nous attendons votre réponse</v>
      </c>
    </row>
    <row r="242" spans="1:10" x14ac:dyDescent="0.35">
      <c r="A242" s="55">
        <f>Réponses!C240</f>
        <v>174</v>
      </c>
      <c r="B242" s="55">
        <v>10</v>
      </c>
      <c r="C242" s="55" t="str">
        <f>Réponses!D241</f>
        <v>10.7</v>
      </c>
      <c r="D242" s="56" t="str">
        <f>Réponses!F241</f>
        <v>Dois-je utiliser des pesticides sur l'unité de gestion ?</v>
      </c>
      <c r="E242" s="57" t="str">
        <f>+Réponses!E241</f>
        <v>CB</v>
      </c>
      <c r="F242" s="66" t="str">
        <f>+'P10'!E30</f>
        <v>CFR</v>
      </c>
      <c r="G242" s="48">
        <f>+'P10'!F30</f>
        <v>0</v>
      </c>
      <c r="H242" s="43" t="str">
        <f>+'P10'!G30</f>
        <v>Sans objet</v>
      </c>
      <c r="I242" s="44" t="str">
        <f>+'P10'!H30</f>
        <v xml:space="preserve"> </v>
      </c>
      <c r="J242" s="45" t="str">
        <f>+'P10'!I30</f>
        <v>Nous attendons votre réponse</v>
      </c>
    </row>
    <row r="243" spans="1:10" x14ac:dyDescent="0.35">
      <c r="A243" s="55">
        <f>Réponses!C241</f>
        <v>174</v>
      </c>
      <c r="B243" s="55">
        <v>10</v>
      </c>
      <c r="C243" s="55" t="str">
        <f>Réponses!D238</f>
        <v>10.7</v>
      </c>
      <c r="D243" s="56" t="str">
        <f>Réponses!F238</f>
        <v>Dois-je utiliser des pesticides sur l'unité de gestion ?</v>
      </c>
      <c r="E243" s="57" t="str">
        <f>+Réponses!E238</f>
        <v>CB</v>
      </c>
      <c r="F243" s="66" t="str">
        <f>+'P10'!E31</f>
        <v>CFR</v>
      </c>
      <c r="G243" s="48">
        <f>+'P10'!F31</f>
        <v>0</v>
      </c>
      <c r="H243" s="43" t="str">
        <f>+'P10'!G31</f>
        <v>Sans objet</v>
      </c>
      <c r="I243" s="44" t="str">
        <f>+'P10'!H31</f>
        <v xml:space="preserve"> </v>
      </c>
      <c r="J243" s="45" t="str">
        <f>+'P10'!I31</f>
        <v>Nous attendons votre réponse</v>
      </c>
    </row>
    <row r="244" spans="1:10" x14ac:dyDescent="0.35">
      <c r="A244" s="55">
        <f>Réponses!C242</f>
        <v>175</v>
      </c>
      <c r="B244" s="55">
        <v>10</v>
      </c>
      <c r="C244" s="55" t="str">
        <f>Réponses!D242</f>
        <v>10.7</v>
      </c>
      <c r="D244" s="56" t="str">
        <f>Réponses!F242</f>
        <v>Est-ce que j'utilise ou stocke des pesticides interdits par le FSC ?</v>
      </c>
      <c r="E244" s="57" t="str">
        <f>+Réponses!E242</f>
        <v>CB</v>
      </c>
      <c r="F244" s="66" t="str">
        <f>+'P10'!E32</f>
        <v>CFR</v>
      </c>
      <c r="G244" s="48">
        <f>+'P10'!F32</f>
        <v>0</v>
      </c>
      <c r="H244" s="43" t="str">
        <f>+'P10'!G32</f>
        <v>Sans objet</v>
      </c>
      <c r="I244" s="44" t="str">
        <f>+'P10'!H32</f>
        <v xml:space="preserve"> </v>
      </c>
      <c r="J244" s="45" t="str">
        <f>+'P10'!I32</f>
        <v>Nous attendons votre réponse</v>
      </c>
    </row>
    <row r="245" spans="1:10" x14ac:dyDescent="0.35">
      <c r="A245" s="55">
        <f>Réponses!C243</f>
        <v>176</v>
      </c>
      <c r="B245" s="55">
        <v>10</v>
      </c>
      <c r="C245" s="55" t="str">
        <f>Réponses!D243</f>
        <v>10.7</v>
      </c>
      <c r="D245" s="56" t="str">
        <f>Réponses!F243</f>
        <v>Est-ce que je tiens un registre de tous les pesticides que j'utilise ?</v>
      </c>
      <c r="E245" s="57" t="str">
        <f>+Réponses!E243</f>
        <v>CB</v>
      </c>
      <c r="F245" s="66" t="str">
        <f>+'P10'!E33</f>
        <v>CFR</v>
      </c>
      <c r="G245" s="48">
        <f>+'P10'!F33</f>
        <v>0</v>
      </c>
      <c r="H245" s="43" t="str">
        <f>+'P10'!G33</f>
        <v>Sans objet</v>
      </c>
      <c r="I245" s="44" t="str">
        <f>+'P10'!H33</f>
        <v xml:space="preserve"> </v>
      </c>
      <c r="J245" s="45" t="str">
        <f>+'P10'!I33</f>
        <v>Nous attendons votre réponse</v>
      </c>
    </row>
    <row r="246" spans="1:10" ht="60" x14ac:dyDescent="0.35">
      <c r="A246" s="55">
        <f>Réponses!C244</f>
        <v>177</v>
      </c>
      <c r="B246" s="55">
        <v>10</v>
      </c>
      <c r="C246" s="55" t="str">
        <f>Réponses!D244</f>
        <v>10.7</v>
      </c>
      <c r="D246" s="56" t="str">
        <f>Réponses!F244</f>
        <v>Est-ce que je manipule, stocke, transporte et utilise les pesticides en toute sécurité, conformément aux exigences du guide de l'OIT et à la législation en vigueur, et est-ce que je préviens les impacts négatifs potentiels sur l'environnement ?</v>
      </c>
      <c r="E246" s="57" t="str">
        <f>+Réponses!E244</f>
        <v>CB</v>
      </c>
      <c r="F246" s="66" t="str">
        <f>+'P10'!E34</f>
        <v>CFR</v>
      </c>
      <c r="G246" s="48">
        <f>+'P10'!F34</f>
        <v>0</v>
      </c>
      <c r="H246" s="43" t="str">
        <f>+'P10'!G34</f>
        <v>Sans objet</v>
      </c>
      <c r="I246" s="44" t="str">
        <f>+'P10'!H34</f>
        <v xml:space="preserve"> </v>
      </c>
      <c r="J246" s="45" t="str">
        <f>+'P10'!I34</f>
        <v>Nous attendons votre réponse</v>
      </c>
    </row>
    <row r="247" spans="1:10" ht="60" x14ac:dyDescent="0.35">
      <c r="A247" s="55">
        <f>Réponses!C245</f>
        <v>177</v>
      </c>
      <c r="B247" s="55">
        <v>10</v>
      </c>
      <c r="C247" s="73" t="str">
        <f>Réponses!D245</f>
        <v>10.7</v>
      </c>
      <c r="D247" s="56" t="str">
        <f>Réponses!F245</f>
        <v>Est-ce que je manipule, stocke, transporte et utilise les pesticides en toute sécurité, conformément aux exigences du guide de l'OIT et à la législation en vigueur, et est-ce que je préviens les impacts négatifs potentiels sur l'environnement ?</v>
      </c>
      <c r="E247" s="73" t="str">
        <f>+Réponses!E245</f>
        <v>CB</v>
      </c>
      <c r="F247" s="66" t="str">
        <f>+'P10'!E35</f>
        <v>CFR</v>
      </c>
      <c r="G247" s="48">
        <f>+'P10'!F35</f>
        <v>0</v>
      </c>
      <c r="H247" s="43" t="str">
        <f>+'P10'!G35</f>
        <v>Sans objet</v>
      </c>
      <c r="I247" s="44" t="str">
        <f>+'P10'!H35</f>
        <v xml:space="preserve"> </v>
      </c>
      <c r="J247" s="45" t="str">
        <f>+'P10'!I35</f>
        <v>Nous attendons votre réponse</v>
      </c>
    </row>
    <row r="248" spans="1:10" ht="60" x14ac:dyDescent="0.35">
      <c r="A248" s="55">
        <f>Réponses!C246</f>
        <v>177</v>
      </c>
      <c r="B248" s="55">
        <v>10</v>
      </c>
      <c r="C248" s="55" t="str">
        <f>Réponses!D246</f>
        <v>10.7</v>
      </c>
      <c r="D248" s="56" t="str">
        <f>Réponses!F246</f>
        <v>Est-ce que je manipule, stocke, transporte et utilise les pesticides en toute sécurité, conformément aux exigences du guide de l'OIT et à la législation en vigueur, et est-ce que je préviens les impacts négatifs potentiels sur l'environnement ?</v>
      </c>
      <c r="E248" s="57" t="str">
        <f>+Réponses!E246</f>
        <v>CB</v>
      </c>
      <c r="F248" s="66" t="str">
        <f>+'P10'!E36</f>
        <v>CFR</v>
      </c>
      <c r="G248" s="48">
        <f>+'P10'!F36</f>
        <v>0</v>
      </c>
      <c r="H248" s="43" t="str">
        <f>+'P10'!G36</f>
        <v>Sans objet</v>
      </c>
      <c r="I248" s="44" t="str">
        <f>+'P10'!H36</f>
        <v xml:space="preserve"> </v>
      </c>
      <c r="J248" s="45" t="str">
        <f>+'P10'!I36</f>
        <v>Nous attendons votre réponse</v>
      </c>
    </row>
    <row r="249" spans="1:10" ht="30" x14ac:dyDescent="0.35">
      <c r="A249" s="55">
        <f>Réponses!C247</f>
        <v>178</v>
      </c>
      <c r="B249" s="55">
        <v>10</v>
      </c>
      <c r="C249" s="55" t="str">
        <f>Réponses!D247</f>
        <v>10.7</v>
      </c>
      <c r="D249" s="56" t="str">
        <f>Réponses!F247</f>
        <v>Est-ce que je préviens, atténue ou répare tout impact négatif causé par l'utilisation de pesticides ?</v>
      </c>
      <c r="E249" s="57" t="str">
        <f>+Réponses!E247</f>
        <v>CB</v>
      </c>
      <c r="F249" s="66" t="str">
        <f>+'P10'!E37</f>
        <v>CFR</v>
      </c>
      <c r="G249" s="48">
        <f>+'P10'!F37</f>
        <v>0</v>
      </c>
      <c r="H249" s="43" t="str">
        <f>+'P10'!G37</f>
        <v>Sans objet</v>
      </c>
      <c r="I249" s="44" t="str">
        <f>+'P10'!H37</f>
        <v xml:space="preserve"> </v>
      </c>
      <c r="J249" s="45" t="str">
        <f>+'P10'!I37</f>
        <v>Nous attendons votre réponse</v>
      </c>
    </row>
    <row r="250" spans="1:10" x14ac:dyDescent="0.35">
      <c r="A250" s="55">
        <f>Réponses!C248</f>
        <v>179</v>
      </c>
      <c r="B250" s="55">
        <v>10</v>
      </c>
      <c r="C250" s="55" t="str">
        <f>Réponses!D248</f>
        <v>10.8</v>
      </c>
      <c r="D250" s="56" t="str">
        <f>Réponses!F248</f>
        <v>Est-ce que j'utilise des agents de lutte biologique ?</v>
      </c>
      <c r="E250" s="57" t="str">
        <f>+Réponses!E248</f>
        <v>CB</v>
      </c>
      <c r="F250" s="66" t="str">
        <f>+'P10'!E38</f>
        <v>CFR</v>
      </c>
      <c r="G250" s="48">
        <f>+'P10'!F38</f>
        <v>0</v>
      </c>
      <c r="H250" s="43" t="str">
        <f>+'P10'!G38</f>
        <v>Sans objet</v>
      </c>
      <c r="I250" s="44" t="str">
        <f>+'P10'!H38</f>
        <v xml:space="preserve"> </v>
      </c>
      <c r="J250" s="45" t="str">
        <f>+'P10'!I38</f>
        <v>Nous attendons votre réponse</v>
      </c>
    </row>
    <row r="251" spans="1:10" x14ac:dyDescent="0.35">
      <c r="A251" s="55">
        <f>Réponses!C249</f>
        <v>179</v>
      </c>
      <c r="B251" s="55">
        <v>10</v>
      </c>
      <c r="C251" s="55" t="str">
        <f>Réponses!D249</f>
        <v>10.8</v>
      </c>
      <c r="D251" s="56" t="str">
        <f>Réponses!F249</f>
        <v>Est-ce que j'utilise des agents de lutte biologique ?</v>
      </c>
      <c r="E251" s="57" t="str">
        <f>+Réponses!E249</f>
        <v>CB</v>
      </c>
      <c r="F251" s="66" t="str">
        <f>+'P10'!E39</f>
        <v>CFR</v>
      </c>
      <c r="G251" s="48">
        <f>+'P10'!F39</f>
        <v>0</v>
      </c>
      <c r="H251" s="43" t="str">
        <f>+'P10'!G39</f>
        <v>Sans objet</v>
      </c>
      <c r="I251" s="44" t="str">
        <f>+'P10'!H39</f>
        <v xml:space="preserve"> </v>
      </c>
      <c r="J251" s="45" t="str">
        <f>+'P10'!I39</f>
        <v>Nous attendons votre réponse</v>
      </c>
    </row>
    <row r="252" spans="1:10" ht="30" x14ac:dyDescent="0.35">
      <c r="A252" s="55">
        <f>Réponses!C250</f>
        <v>180</v>
      </c>
      <c r="B252" s="55">
        <v>10</v>
      </c>
      <c r="C252" s="55" t="str">
        <f>Réponses!D250</f>
        <v>10.8</v>
      </c>
      <c r="D252" s="56" t="str">
        <f>Réponses!F250</f>
        <v>Est-ce que je minimise et contrôle l'utilisation des agents de lutte biologique ?</v>
      </c>
      <c r="E252" s="57" t="str">
        <f>+Réponses!E250</f>
        <v>CB</v>
      </c>
      <c r="F252" s="45">
        <f>+'P10'!E40</f>
        <v>0</v>
      </c>
      <c r="G252" s="48">
        <f>+'P10'!F40</f>
        <v>0</v>
      </c>
      <c r="H252" s="43" t="str">
        <f>+'P10'!G40</f>
        <v>Sans objet</v>
      </c>
      <c r="I252" s="44" t="str">
        <f>+'P10'!H40</f>
        <v xml:space="preserve"> </v>
      </c>
      <c r="J252" s="45" t="str">
        <f>+'P10'!I40</f>
        <v>Nous attendons votre réponse</v>
      </c>
    </row>
    <row r="253" spans="1:10" ht="45" x14ac:dyDescent="0.35">
      <c r="A253" s="55">
        <f>Réponses!C251</f>
        <v>181</v>
      </c>
      <c r="B253" s="55">
        <v>10</v>
      </c>
      <c r="C253" s="55" t="str">
        <f>Réponses!D251</f>
        <v>10.8</v>
      </c>
      <c r="D253" s="56" t="str">
        <f>Réponses!F251</f>
        <v>Lorsque j'utilise des agents biologiques, est-ce que je mets en œuvre des mesures d'utilisation sûre qui empêchent toute atteinte aux valeurs environnementales ?</v>
      </c>
      <c r="E253" s="57" t="str">
        <f>+Réponses!E251</f>
        <v>CB</v>
      </c>
      <c r="F253" s="45">
        <f>+'P10'!E41</f>
        <v>0</v>
      </c>
      <c r="G253" s="48">
        <f>+'P10'!F41</f>
        <v>0</v>
      </c>
      <c r="H253" s="43" t="str">
        <f>+'P10'!G41</f>
        <v>Sans objet</v>
      </c>
      <c r="I253" s="44" t="str">
        <f>+'P10'!H41</f>
        <v xml:space="preserve"> </v>
      </c>
      <c r="J253" s="45" t="str">
        <f>+'P10'!I41</f>
        <v>Nous attendons votre réponse</v>
      </c>
    </row>
    <row r="254" spans="1:10" ht="30" x14ac:dyDescent="0.35">
      <c r="A254" s="55">
        <f>Réponses!C252</f>
        <v>182</v>
      </c>
      <c r="B254" s="55">
        <v>10</v>
      </c>
      <c r="C254" s="55" t="str">
        <f>Réponses!D252</f>
        <v>10.8</v>
      </c>
      <c r="D254" s="56" t="str">
        <f>Réponses!F252</f>
        <v>Est-ce que je tiens un registre de l'utilisation des agents de lutte biologique ?</v>
      </c>
      <c r="E254" s="57" t="str">
        <f>+Réponses!E252</f>
        <v>CB</v>
      </c>
      <c r="F254" s="45">
        <f>+'P10'!E42</f>
        <v>0</v>
      </c>
      <c r="G254" s="48">
        <f>+'P10'!F42</f>
        <v>0</v>
      </c>
      <c r="H254" s="43" t="str">
        <f>+'P10'!G42</f>
        <v>Sans objet</v>
      </c>
      <c r="I254" s="44" t="str">
        <f>+'P10'!H42</f>
        <v xml:space="preserve"> </v>
      </c>
      <c r="J254" s="45" t="str">
        <f>+'P10'!I42</f>
        <v>Nous attendons votre réponse</v>
      </c>
    </row>
    <row r="255" spans="1:10" ht="45" x14ac:dyDescent="0.35">
      <c r="A255" s="55">
        <f>Réponses!C253</f>
        <v>183</v>
      </c>
      <c r="B255" s="55">
        <v>10</v>
      </c>
      <c r="C255" s="55" t="str">
        <f>Réponses!D253</f>
        <v>10.9</v>
      </c>
      <c r="D255" s="56" t="str">
        <f>Réponses!F253</f>
        <v>Avez-vous identifié les impacts négatifs possibles causés par les catastrophes naturelles dans l'unité de gestion et les activités susceptibles d'atténuer ces impacts ?</v>
      </c>
      <c r="E255" s="57" t="str">
        <f>+Réponses!E253</f>
        <v>CAC</v>
      </c>
      <c r="F255" s="45">
        <f>+'P10'!E43</f>
        <v>0</v>
      </c>
      <c r="G255" s="48">
        <f>+'P10'!F43</f>
        <v>0</v>
      </c>
      <c r="H255" s="43" t="str">
        <f>+'P10'!G43</f>
        <v>Sans objet</v>
      </c>
      <c r="I255" s="44" t="str">
        <f>+'P10'!H43</f>
        <v xml:space="preserve"> </v>
      </c>
      <c r="J255" s="45" t="str">
        <f>+'P10'!I43</f>
        <v>Nous attendons votre réponse</v>
      </c>
    </row>
    <row r="256" spans="1:10" ht="45" x14ac:dyDescent="0.35">
      <c r="A256" s="55">
        <f>Réponses!C254</f>
        <v>183</v>
      </c>
      <c r="B256" s="55">
        <v>10</v>
      </c>
      <c r="C256" s="55" t="str">
        <f>Réponses!D254</f>
        <v>10.9</v>
      </c>
      <c r="D256" s="56" t="str">
        <f>Réponses!F254</f>
        <v>Avez-vous identifié les impacts négatifs possibles causés par les catastrophes naturelles dans l'unité de gestion et les activités susceptibles d'atténuer ces impacts ?</v>
      </c>
      <c r="E256" s="57" t="str">
        <f>+Réponses!E254</f>
        <v>CAC</v>
      </c>
      <c r="F256" s="66" t="str">
        <f>+'P10'!E44</f>
        <v>CFR</v>
      </c>
      <c r="G256" s="48">
        <f>+'P10'!F44</f>
        <v>0</v>
      </c>
      <c r="H256" s="43" t="str">
        <f>+'P10'!G44</f>
        <v>Sans objet</v>
      </c>
      <c r="I256" s="44" t="str">
        <f>+'P10'!H44</f>
        <v xml:space="preserve"> </v>
      </c>
      <c r="J256" s="45" t="str">
        <f>+'P10'!I44</f>
        <v>Nous attendons votre réponse</v>
      </c>
    </row>
    <row r="257" spans="1:10" ht="45" x14ac:dyDescent="0.35">
      <c r="A257" s="55">
        <f>Réponses!C255</f>
        <v>184</v>
      </c>
      <c r="B257" s="55">
        <v>10</v>
      </c>
      <c r="C257" s="55" t="str">
        <f>Réponses!D255</f>
        <v>10.9</v>
      </c>
      <c r="D257" s="56" t="str">
        <f>Réponses!F255</f>
        <v>Est-ce que je détermine si mes activités de gestion sont susceptibles d'augmenter ou d'atténuer la gravité des catastrophes naturelles dans mon unité de gestion ?</v>
      </c>
      <c r="E257" s="57" t="str">
        <f>+Réponses!E255</f>
        <v>CAC</v>
      </c>
      <c r="F257" s="66" t="str">
        <f>+'P10'!E45</f>
        <v>CFR</v>
      </c>
      <c r="G257" s="48">
        <f>+'P10'!F45</f>
        <v>0</v>
      </c>
      <c r="H257" s="43" t="str">
        <f>+'P10'!G45</f>
        <v>Sans objet</v>
      </c>
      <c r="I257" s="44" t="str">
        <f>+'P10'!H45</f>
        <v xml:space="preserve"> </v>
      </c>
      <c r="J257" s="45" t="str">
        <f>+'P10'!I45</f>
        <v>Nous attendons votre réponse</v>
      </c>
    </row>
    <row r="258" spans="1:10" ht="45" x14ac:dyDescent="0.35">
      <c r="A258" s="55">
        <f>Réponses!C256</f>
        <v>185</v>
      </c>
      <c r="B258" s="55">
        <v>10</v>
      </c>
      <c r="C258" s="55" t="str">
        <f>Réponses!D256</f>
        <v>10.9</v>
      </c>
      <c r="D258" s="56" t="str">
        <f>Réponses!F256</f>
        <v>Est-ce que je mène mes activités de manière à réduire les risques de catastrophes naturelles, y compris les incendies, à l'intérieur et autour de mon unité de gestion ?</v>
      </c>
      <c r="E258" s="57" t="str">
        <f>+Réponses!E256</f>
        <v>CAC</v>
      </c>
      <c r="F258" s="66" t="str">
        <f>+'P10'!E46</f>
        <v>CFR</v>
      </c>
      <c r="G258" s="48">
        <f>+'P10'!F46</f>
        <v>0</v>
      </c>
      <c r="H258" s="43" t="str">
        <f>+'P10'!G46</f>
        <v>Sans objet</v>
      </c>
      <c r="I258" s="44" t="str">
        <f>+'P10'!H46</f>
        <v xml:space="preserve"> </v>
      </c>
      <c r="J258" s="45" t="str">
        <f>+'P10'!I46</f>
        <v>Nous attendons votre réponse</v>
      </c>
    </row>
    <row r="259" spans="1:10" ht="30" x14ac:dyDescent="0.35">
      <c r="A259" s="55">
        <f>Réponses!C257</f>
        <v>186</v>
      </c>
      <c r="B259" s="55">
        <v>10</v>
      </c>
      <c r="C259" s="55" t="str">
        <f>Réponses!D257</f>
        <v>10.10</v>
      </c>
      <c r="D259" s="56" t="str">
        <f>Réponses!F257</f>
        <v>Est-ce que je protège les valeurs environnementales lorsque je construis, entretiens et utilise des infrastructures et des routes ?</v>
      </c>
      <c r="E259" s="57" t="str">
        <f>+Réponses!E257</f>
        <v>CB</v>
      </c>
      <c r="F259" s="66" t="str">
        <f>+'P10'!E47</f>
        <v>CFR</v>
      </c>
      <c r="G259" s="48">
        <f>+'P10'!F47</f>
        <v>0</v>
      </c>
      <c r="H259" s="43" t="str">
        <f>+'P10'!G47</f>
        <v>Sans objet</v>
      </c>
      <c r="I259" s="44" t="str">
        <f>+'P10'!H47</f>
        <v xml:space="preserve"> </v>
      </c>
      <c r="J259" s="45" t="str">
        <f>+'P10'!I47</f>
        <v>Nous attendons votre réponse</v>
      </c>
    </row>
    <row r="260" spans="1:10" ht="45" x14ac:dyDescent="0.35">
      <c r="A260" s="55">
        <f>Réponses!C258</f>
        <v>187</v>
      </c>
      <c r="B260" s="55">
        <v>10</v>
      </c>
      <c r="C260" s="55" t="str">
        <f>Réponses!D258</f>
        <v>10.11</v>
      </c>
      <c r="D260" s="56" t="str">
        <f>Réponses!F258</f>
        <v>Est-ce que je protège les valeurs environnementales, les Hautes Valeurs de Conservation et les arbres restants sur pied lorsque je récolte des arbres ou des produits forestiers non ligneux ?</v>
      </c>
      <c r="E260" s="57" t="str">
        <f>+Réponses!E258</f>
        <v>CB</v>
      </c>
      <c r="F260" s="66" t="str">
        <f>+'P10'!E48</f>
        <v>CFR</v>
      </c>
      <c r="G260" s="48">
        <f>+'P10'!F48</f>
        <v>0</v>
      </c>
      <c r="H260" s="43" t="str">
        <f>+'P10'!G48</f>
        <v>Sans objet</v>
      </c>
      <c r="I260" s="44" t="str">
        <f>+'P10'!H48</f>
        <v xml:space="preserve"> </v>
      </c>
      <c r="J260" s="45" t="str">
        <f>+'P10'!I48</f>
        <v>Nous attendons votre réponse</v>
      </c>
    </row>
    <row r="261" spans="1:10" ht="45" x14ac:dyDescent="0.35">
      <c r="A261" s="55">
        <f>Réponses!C259</f>
        <v>187</v>
      </c>
      <c r="B261" s="55">
        <v>10</v>
      </c>
      <c r="C261" s="55" t="str">
        <f>Réponses!D259</f>
        <v>10.11</v>
      </c>
      <c r="D261" s="56" t="str">
        <f>Réponses!F259</f>
        <v>Est-ce que je protège les valeurs environnementales, les Hautes Valeurs de Conservation et les arbres restants sur pied lorsque je récolte des arbres ou des produits forestiers non ligneux ?</v>
      </c>
      <c r="E261" s="57" t="str">
        <f>+Réponses!E259</f>
        <v>CB</v>
      </c>
      <c r="F261" s="66" t="str">
        <f>+'P10'!E49</f>
        <v>CFR</v>
      </c>
      <c r="G261" s="48">
        <f>+'P10'!F49</f>
        <v>0</v>
      </c>
      <c r="H261" s="43" t="str">
        <f>+'P10'!G49</f>
        <v>Sans objet</v>
      </c>
      <c r="I261" s="44" t="str">
        <f>+'P10'!H49</f>
        <v xml:space="preserve"> </v>
      </c>
      <c r="J261" s="45" t="str">
        <f>+'P10'!I49</f>
        <v>Nous attendons votre réponse</v>
      </c>
    </row>
    <row r="262" spans="1:10" ht="30" x14ac:dyDescent="0.35">
      <c r="A262" s="55">
        <f>Réponses!C260</f>
        <v>188</v>
      </c>
      <c r="B262" s="55">
        <v>10</v>
      </c>
      <c r="C262" s="55" t="str">
        <f>Réponses!D260</f>
        <v>10.11</v>
      </c>
      <c r="D262" s="56" t="str">
        <f>Réponses!F260</f>
        <v>Est-ce que je répare immédiatement et/ou atténue les dommages que j'ai causés aux valeurs environnementales ?</v>
      </c>
      <c r="E262" s="57" t="str">
        <f>+Réponses!E260</f>
        <v>CB</v>
      </c>
      <c r="F262" s="45">
        <f>+'P10'!E50</f>
        <v>0</v>
      </c>
      <c r="G262" s="48">
        <f>+'P10'!F50</f>
        <v>0</v>
      </c>
      <c r="H262" s="43" t="str">
        <f>+'P10'!G50</f>
        <v>Sans objet</v>
      </c>
      <c r="I262" s="44" t="str">
        <f>+'P10'!H50</f>
        <v xml:space="preserve"> </v>
      </c>
      <c r="J262" s="45" t="str">
        <f>+'P10'!I50</f>
        <v>Nous attendons votre réponse</v>
      </c>
    </row>
    <row r="263" spans="1:10" ht="30" x14ac:dyDescent="0.35">
      <c r="A263" s="55">
        <f>Réponses!C261</f>
        <v>188</v>
      </c>
      <c r="B263" s="55">
        <v>10</v>
      </c>
      <c r="C263" s="55" t="str">
        <f>Réponses!D261</f>
        <v>10.11</v>
      </c>
      <c r="D263" s="56" t="str">
        <f>Réponses!F261</f>
        <v>Est-ce que je répare immédiatement et/ou atténue les dommages que j'ai causés aux valeurs environnementales ?</v>
      </c>
      <c r="E263" s="57" t="str">
        <f>+Réponses!E261</f>
        <v>CB</v>
      </c>
      <c r="F263" s="45">
        <f>+'P10'!E51</f>
        <v>0</v>
      </c>
      <c r="G263" s="48">
        <f>+'P10'!F51</f>
        <v>0</v>
      </c>
      <c r="H263" s="43" t="str">
        <f>+'P10'!G51</f>
        <v>Sans objet</v>
      </c>
      <c r="I263" s="44" t="str">
        <f>+'P10'!H51</f>
        <v xml:space="preserve"> </v>
      </c>
      <c r="J263" s="45" t="str">
        <f>+'P10'!I51</f>
        <v>Nous attendons votre réponse</v>
      </c>
    </row>
    <row r="264" spans="1:10" ht="45" x14ac:dyDescent="0.35">
      <c r="A264" s="55">
        <f>Réponses!C262</f>
        <v>189</v>
      </c>
      <c r="B264" s="55">
        <v>10</v>
      </c>
      <c r="C264" s="55" t="str">
        <f>Réponses!D262</f>
        <v>10.11</v>
      </c>
      <c r="D264" s="56" t="str">
        <f>Réponses!F262</f>
        <v>Est-ce que je laisse les matériaux morts et en décomposition dans la forêt après la récolte pour préserver les valeurs environnementales ?</v>
      </c>
      <c r="E264" s="57" t="str">
        <f>+Réponses!E262</f>
        <v>CB</v>
      </c>
      <c r="F264" s="45">
        <f>+'P10'!E52</f>
        <v>0</v>
      </c>
      <c r="G264" s="48">
        <f>+'P10'!F52</f>
        <v>0</v>
      </c>
      <c r="H264" s="43" t="str">
        <f>+'P10'!G52</f>
        <v>Sans objet</v>
      </c>
      <c r="I264" s="44" t="str">
        <f>+'P10'!H52</f>
        <v xml:space="preserve"> </v>
      </c>
      <c r="J264" s="45" t="str">
        <f>+'P10'!I52</f>
        <v>Nous attendons votre réponse</v>
      </c>
    </row>
    <row r="265" spans="1:10" ht="30" x14ac:dyDescent="0.35">
      <c r="A265" s="55">
        <f>Réponses!C263</f>
        <v>190</v>
      </c>
      <c r="B265" s="55">
        <v>10</v>
      </c>
      <c r="C265" s="55" t="str">
        <f>Réponses!D263</f>
        <v>10.12</v>
      </c>
      <c r="D265" s="56" t="str">
        <f>Réponses!F263</f>
        <v>Est-ce que je nettoie, collecte, transporte et élimine correctement les déchets non forestiers ?</v>
      </c>
      <c r="E265" s="57" t="str">
        <f>+Réponses!E263</f>
        <v>CAC</v>
      </c>
      <c r="F265" s="45">
        <f>+'P10'!E53</f>
        <v>0</v>
      </c>
      <c r="G265" s="48">
        <f>+'P10'!F53</f>
        <v>0</v>
      </c>
      <c r="H265" s="43" t="str">
        <f>+'P10'!G53</f>
        <v>Sans objet</v>
      </c>
      <c r="I265" s="44" t="str">
        <f>+'P10'!H53</f>
        <v xml:space="preserve"> </v>
      </c>
      <c r="J265" s="45" t="str">
        <f>+'P10'!I53</f>
        <v>Nous attendons votre réponse</v>
      </c>
    </row>
    <row r="266" spans="1:10" ht="30" x14ac:dyDescent="0.35">
      <c r="A266" s="55">
        <f>Réponses!C264</f>
        <v>190</v>
      </c>
      <c r="B266" s="55">
        <v>10</v>
      </c>
      <c r="C266" s="55" t="str">
        <f>Réponses!D264</f>
        <v>10.12</v>
      </c>
      <c r="D266" s="56" t="str">
        <f>Réponses!F264</f>
        <v>Est-ce que je nettoie, collecte, transporte et élimine correctement les déchets non forestiers ?</v>
      </c>
      <c r="E266" s="57" t="str">
        <f>+Réponses!E264</f>
        <v>CAC</v>
      </c>
      <c r="F266" s="45">
        <f>+'P10'!E54</f>
        <v>0</v>
      </c>
      <c r="G266" s="48">
        <f>+'P10'!F54</f>
        <v>0</v>
      </c>
      <c r="H266" s="43" t="str">
        <f>+'P10'!G54</f>
        <v>Sans objet</v>
      </c>
      <c r="I266" s="44" t="str">
        <f>+'P10'!H54</f>
        <v xml:space="preserve"> </v>
      </c>
      <c r="J266" s="45" t="str">
        <f>+'P10'!I54</f>
        <v>Nous attendons votre réponse</v>
      </c>
    </row>
    <row r="267" spans="1:10" ht="30" x14ac:dyDescent="0.35">
      <c r="A267" s="55">
        <f>Réponses!C265</f>
        <v>190</v>
      </c>
      <c r="B267" s="55">
        <v>10</v>
      </c>
      <c r="C267" s="73" t="str">
        <f>Réponses!D265</f>
        <v>10.12</v>
      </c>
      <c r="D267" s="131" t="str">
        <f>Réponses!F265</f>
        <v>Est-ce que je nettoie, collecte, transporte et élimine correctement les déchets non forestiers ?</v>
      </c>
      <c r="E267" s="57" t="str">
        <f>+Réponses!E265</f>
        <v>CAC</v>
      </c>
      <c r="F267" s="66">
        <f>+'P10'!E55</f>
        <v>0</v>
      </c>
      <c r="G267" s="48">
        <f>+'P10'!F55</f>
        <v>0</v>
      </c>
      <c r="H267" s="43" t="str">
        <f>+'P10'!G55</f>
        <v>Sans objet</v>
      </c>
      <c r="I267" s="44" t="str">
        <f>+'P10'!H55</f>
        <v xml:space="preserve"> </v>
      </c>
      <c r="J267" s="45" t="str">
        <f>+'P10'!I55</f>
        <v>Nous attendons votre réponse</v>
      </c>
    </row>
  </sheetData>
  <sheetProtection algorithmName="SHA-512" hashValue="gTS4yf18QOSlzzVtBdKIthTSVawlxJyYCC9bZuOBjzAIXfV9ojMIWKIabtgNaiOxLkt2sPAAMmzIxaC6l8OCKw==" saltValue="p0AbOdycukZ5ByA0RRXYOQ==" spinCount="100000" sheet="1" formatCells="0" formatRows="0" autoFilter="0" pivotTables="0"/>
  <mergeCells count="4">
    <mergeCell ref="A1:J1"/>
    <mergeCell ref="A2:J2"/>
    <mergeCell ref="A3:J3"/>
    <mergeCell ref="A5:J10"/>
  </mergeCells>
  <conditionalFormatting sqref="A13:D267">
    <cfRule type="expression" dxfId="16" priority="3">
      <formula>$E13="CAC"</formula>
    </cfRule>
  </conditionalFormatting>
  <conditionalFormatting sqref="A13:F13 F14:F65 A14:D266 F75">
    <cfRule type="expression" dxfId="15" priority="2">
      <formula>$E13="CB"</formula>
    </cfRule>
  </conditionalFormatting>
  <conditionalFormatting sqref="B267">
    <cfRule type="expression" dxfId="14" priority="1">
      <formula>$E267="CB"</formula>
    </cfRule>
  </conditionalFormatting>
  <conditionalFormatting sqref="E13:F65 E66:E74 E75:F75 E76:E267">
    <cfRule type="containsText" dxfId="13" priority="5" operator="containsText" text="CB">
      <formula>NOT(ISERROR(SEARCH("CB",E13)))</formula>
    </cfRule>
  </conditionalFormatting>
  <conditionalFormatting sqref="E13:F65 E75:F75 E66:E74 E76:E267">
    <cfRule type="containsText" dxfId="12" priority="4" operator="containsText" text="CAC">
      <formula>NOT(ISERROR(SEARCH("CAC",E13)))</formula>
    </cfRule>
  </conditionalFormatting>
  <conditionalFormatting sqref="H13:H267">
    <cfRule type="containsText" dxfId="11" priority="6" operator="containsText" text="Conformité">
      <formula>NOT(ISERROR(SEARCH("Conformité",H13)))</formula>
    </cfRule>
    <cfRule type="containsText" dxfId="10" priority="7" operator="containsText" text="Non conforme">
      <formula>NOT(ISERROR(SEARCH("Non conforme",H13)))</formula>
    </cfRule>
  </conditionalFormatting>
  <pageMargins left="0.7" right="0.7" top="0.75" bottom="0.75" header="0.3" footer="0.3"/>
  <drawing r:id="rId1"/>
  <tableParts count="1">
    <tablePart r:id="rId2"/>
  </tableParts>
  <extLst>
    <ext xmlns:x15="http://schemas.microsoft.com/office/spreadsheetml/2010/11/main" uri="{3A4CF648-6AED-40f4-86FF-DC5316D8AED3}">
      <x14:slicerList xmlns:x14="http://schemas.microsoft.com/office/spreadsheetml/2009/9/main">
        <x14:slicer r:id="rId3"/>
      </x14:slicerList>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C7DC4B-4D3C-4A40-832C-0751A8F7901A}">
  <sheetPr>
    <tabColor rgb="FFD0D1DB"/>
  </sheetPr>
  <dimension ref="A1:L55"/>
  <sheetViews>
    <sheetView workbookViewId="0">
      <pane ySplit="1" topLeftCell="A2" activePane="bottomLeft" state="frozen"/>
      <selection pane="bottomLeft"/>
    </sheetView>
  </sheetViews>
  <sheetFormatPr baseColWidth="10" defaultColWidth="11.54296875" defaultRowHeight="19.899999999999999" customHeight="1" x14ac:dyDescent="0.35"/>
  <cols>
    <col min="1" max="1" width="26.7265625" style="1" customWidth="1"/>
    <col min="2" max="2" width="11.54296875" style="1"/>
    <col min="3" max="3" width="10.453125" style="1" customWidth="1"/>
    <col min="4" max="4" width="39.26953125" style="1" customWidth="1"/>
    <col min="5" max="5" width="11.54296875" style="1"/>
    <col min="6" max="6" width="10.54296875" style="1" bestFit="1" customWidth="1"/>
    <col min="7" max="7" width="38.26953125" style="1" customWidth="1"/>
    <col min="8" max="8" width="22" style="1" customWidth="1"/>
    <col min="9" max="9" width="14.26953125" style="1" customWidth="1"/>
    <col min="10" max="10" width="15" style="1" customWidth="1"/>
    <col min="11" max="11" width="27.453125" style="1" customWidth="1"/>
    <col min="12" max="12" width="67.453125" style="1" customWidth="1"/>
    <col min="13" max="16384" width="11.54296875" style="1"/>
  </cols>
  <sheetData>
    <row r="1" spans="1:12" ht="19.899999999999999" customHeight="1" x14ac:dyDescent="0.35">
      <c r="A1" s="105" t="s">
        <v>515</v>
      </c>
      <c r="B1" s="105" t="s">
        <v>531</v>
      </c>
      <c r="C1" s="105" t="s">
        <v>6</v>
      </c>
      <c r="D1" s="106" t="s">
        <v>516</v>
      </c>
      <c r="E1" s="105" t="s">
        <v>7</v>
      </c>
      <c r="F1" s="105" t="s">
        <v>9</v>
      </c>
      <c r="G1" s="105" t="s">
        <v>518</v>
      </c>
      <c r="H1" s="105" t="s">
        <v>533</v>
      </c>
      <c r="I1" s="105" t="s">
        <v>34</v>
      </c>
      <c r="J1" s="105" t="s">
        <v>534</v>
      </c>
      <c r="K1" s="105" t="s">
        <v>535</v>
      </c>
      <c r="L1" s="105" t="s">
        <v>536</v>
      </c>
    </row>
    <row r="2" spans="1:12" ht="19.899999999999999" customHeight="1" x14ac:dyDescent="0.35">
      <c r="A2" s="101"/>
      <c r="B2" s="101"/>
      <c r="C2" s="101"/>
      <c r="D2" s="102"/>
      <c r="E2" s="57"/>
      <c r="F2" s="67"/>
      <c r="G2" s="51"/>
      <c r="H2" s="103"/>
      <c r="I2" s="104"/>
      <c r="J2" s="51"/>
      <c r="K2" s="103"/>
      <c r="L2" s="104"/>
    </row>
    <row r="3" spans="1:12" ht="19.899999999999999" customHeight="1" x14ac:dyDescent="0.35">
      <c r="A3" s="67"/>
      <c r="B3" s="67"/>
      <c r="C3" s="67"/>
      <c r="D3" s="56"/>
      <c r="E3" s="68"/>
      <c r="F3" s="67"/>
      <c r="G3" s="43"/>
      <c r="H3" s="44"/>
      <c r="I3" s="45"/>
      <c r="J3" s="43"/>
      <c r="K3" s="44"/>
      <c r="L3" s="45"/>
    </row>
    <row r="4" spans="1:12" ht="19.899999999999999" customHeight="1" x14ac:dyDescent="0.35">
      <c r="A4" s="67"/>
      <c r="B4" s="67"/>
      <c r="C4" s="67"/>
      <c r="D4" s="56"/>
      <c r="E4" s="68"/>
      <c r="F4" s="67"/>
      <c r="G4" s="43"/>
      <c r="H4" s="44"/>
      <c r="I4" s="45"/>
      <c r="J4" s="43"/>
      <c r="K4" s="44"/>
      <c r="L4" s="45"/>
    </row>
    <row r="5" spans="1:12" ht="19.899999999999999" customHeight="1" x14ac:dyDescent="0.35">
      <c r="A5" s="67"/>
      <c r="B5" s="67"/>
      <c r="C5" s="67"/>
      <c r="D5" s="56"/>
      <c r="E5" s="68"/>
      <c r="F5" s="67"/>
      <c r="G5" s="43"/>
      <c r="H5" s="44"/>
      <c r="I5" s="45"/>
      <c r="J5" s="43"/>
      <c r="K5" s="44"/>
      <c r="L5" s="45"/>
    </row>
    <row r="6" spans="1:12" ht="19.899999999999999" customHeight="1" x14ac:dyDescent="0.35">
      <c r="A6" s="67"/>
      <c r="B6" s="67"/>
      <c r="C6" s="67"/>
      <c r="D6" s="56"/>
      <c r="E6" s="68"/>
      <c r="F6" s="67"/>
      <c r="G6" s="43"/>
      <c r="H6" s="44"/>
      <c r="I6" s="45"/>
      <c r="J6" s="43"/>
      <c r="K6" s="44"/>
      <c r="L6" s="45"/>
    </row>
    <row r="7" spans="1:12" ht="19.899999999999999" customHeight="1" x14ac:dyDescent="0.35">
      <c r="A7" s="67"/>
      <c r="B7" s="67"/>
      <c r="C7" s="67"/>
      <c r="D7" s="56"/>
      <c r="E7" s="68"/>
      <c r="F7" s="67"/>
      <c r="G7" s="43"/>
      <c r="H7" s="44"/>
      <c r="I7" s="45"/>
      <c r="J7" s="43"/>
      <c r="K7" s="44"/>
      <c r="L7" s="45"/>
    </row>
    <row r="8" spans="1:12" ht="19.899999999999999" customHeight="1" x14ac:dyDescent="0.35">
      <c r="A8" s="67"/>
      <c r="B8" s="67"/>
      <c r="C8" s="67"/>
      <c r="D8" s="56"/>
      <c r="E8" s="68"/>
      <c r="F8" s="67"/>
      <c r="G8" s="43"/>
      <c r="H8" s="44"/>
      <c r="I8" s="45"/>
      <c r="J8" s="43"/>
      <c r="K8" s="44"/>
      <c r="L8" s="45"/>
    </row>
    <row r="9" spans="1:12" ht="19.899999999999999" customHeight="1" x14ac:dyDescent="0.35">
      <c r="A9" s="67"/>
      <c r="B9" s="67"/>
      <c r="C9" s="67"/>
      <c r="D9" s="56"/>
      <c r="E9" s="68"/>
      <c r="F9" s="67"/>
      <c r="G9" s="43"/>
      <c r="H9" s="44"/>
      <c r="I9" s="45"/>
      <c r="J9" s="43"/>
      <c r="K9" s="44"/>
      <c r="L9" s="45"/>
    </row>
    <row r="10" spans="1:12" ht="19.899999999999999" customHeight="1" x14ac:dyDescent="0.35">
      <c r="A10" s="67"/>
      <c r="B10" s="67"/>
      <c r="C10" s="67"/>
      <c r="D10" s="56"/>
      <c r="E10" s="68"/>
      <c r="F10" s="67"/>
      <c r="G10" s="43"/>
      <c r="H10" s="44"/>
      <c r="I10" s="45"/>
      <c r="J10" s="43"/>
      <c r="K10" s="44"/>
      <c r="L10" s="45"/>
    </row>
    <row r="11" spans="1:12" ht="19.899999999999999" customHeight="1" x14ac:dyDescent="0.35">
      <c r="A11" s="67"/>
      <c r="B11" s="67"/>
      <c r="C11" s="67"/>
      <c r="D11" s="56"/>
      <c r="E11" s="68"/>
      <c r="F11" s="67"/>
      <c r="G11" s="43"/>
      <c r="H11" s="44"/>
      <c r="I11" s="45"/>
      <c r="J11" s="43"/>
      <c r="K11" s="44"/>
      <c r="L11" s="45"/>
    </row>
    <row r="12" spans="1:12" ht="19.899999999999999" customHeight="1" x14ac:dyDescent="0.35">
      <c r="A12" s="67"/>
      <c r="B12" s="67"/>
      <c r="C12" s="67"/>
      <c r="D12" s="56"/>
      <c r="E12" s="68"/>
      <c r="F12" s="67"/>
      <c r="G12" s="43"/>
      <c r="H12" s="44"/>
      <c r="I12" s="45"/>
      <c r="J12" s="43"/>
      <c r="K12" s="44"/>
      <c r="L12" s="45"/>
    </row>
    <row r="13" spans="1:12" ht="19.899999999999999" customHeight="1" x14ac:dyDescent="0.35">
      <c r="A13" s="67"/>
      <c r="B13" s="67"/>
      <c r="C13" s="67"/>
      <c r="D13" s="56"/>
      <c r="E13" s="68"/>
      <c r="F13" s="67"/>
      <c r="G13" s="43"/>
      <c r="H13" s="44"/>
      <c r="I13" s="45"/>
      <c r="J13" s="43"/>
      <c r="K13" s="44"/>
      <c r="L13" s="45"/>
    </row>
    <row r="14" spans="1:12" ht="19.899999999999999" customHeight="1" x14ac:dyDescent="0.35">
      <c r="A14" s="67"/>
      <c r="B14" s="67"/>
      <c r="C14" s="67"/>
      <c r="D14" s="56"/>
      <c r="E14" s="68"/>
      <c r="F14" s="67"/>
      <c r="G14" s="43"/>
      <c r="H14" s="44"/>
      <c r="I14" s="45"/>
      <c r="J14" s="43"/>
      <c r="K14" s="44"/>
      <c r="L14" s="45"/>
    </row>
    <row r="15" spans="1:12" ht="19.899999999999999" customHeight="1" x14ac:dyDescent="0.35">
      <c r="A15" s="67"/>
      <c r="B15" s="67"/>
      <c r="C15" s="67"/>
      <c r="D15" s="56"/>
      <c r="E15" s="68"/>
      <c r="F15" s="67"/>
      <c r="G15" s="43"/>
      <c r="H15" s="44"/>
      <c r="I15" s="45"/>
      <c r="J15" s="43"/>
      <c r="K15" s="44"/>
      <c r="L15" s="45"/>
    </row>
    <row r="16" spans="1:12" ht="19.899999999999999" customHeight="1" x14ac:dyDescent="0.35">
      <c r="A16" s="67"/>
      <c r="B16" s="67"/>
      <c r="C16" s="67"/>
      <c r="D16" s="56"/>
      <c r="E16" s="68"/>
      <c r="F16" s="67"/>
      <c r="G16" s="43"/>
      <c r="H16" s="44"/>
      <c r="I16" s="45"/>
      <c r="J16" s="43"/>
      <c r="K16" s="44"/>
      <c r="L16" s="45"/>
    </row>
    <row r="17" spans="1:12" ht="19.899999999999999" customHeight="1" x14ac:dyDescent="0.35">
      <c r="A17" s="67"/>
      <c r="B17" s="67"/>
      <c r="C17" s="67"/>
      <c r="D17" s="56"/>
      <c r="E17" s="68"/>
      <c r="F17" s="67"/>
      <c r="G17" s="43"/>
      <c r="H17" s="44"/>
      <c r="I17" s="45"/>
      <c r="J17" s="43"/>
      <c r="K17" s="44"/>
      <c r="L17" s="45"/>
    </row>
    <row r="18" spans="1:12" ht="19.899999999999999" customHeight="1" x14ac:dyDescent="0.35">
      <c r="A18" s="67"/>
      <c r="B18" s="67"/>
      <c r="C18" s="67"/>
      <c r="D18" s="56"/>
      <c r="E18" s="68"/>
      <c r="F18" s="67"/>
      <c r="G18" s="43"/>
      <c r="H18" s="44"/>
      <c r="I18" s="45"/>
      <c r="J18" s="43"/>
      <c r="K18" s="44"/>
      <c r="L18" s="45"/>
    </row>
    <row r="19" spans="1:12" ht="19.899999999999999" customHeight="1" x14ac:dyDescent="0.35">
      <c r="A19" s="67"/>
      <c r="B19" s="67"/>
      <c r="C19" s="67"/>
      <c r="D19" s="56"/>
      <c r="E19" s="68"/>
      <c r="F19" s="67"/>
      <c r="G19" s="43"/>
      <c r="H19" s="44"/>
      <c r="I19" s="45"/>
      <c r="J19" s="43"/>
      <c r="K19" s="44"/>
      <c r="L19" s="45"/>
    </row>
    <row r="20" spans="1:12" ht="19.899999999999999" customHeight="1" x14ac:dyDescent="0.35">
      <c r="A20" s="67"/>
      <c r="B20" s="67"/>
      <c r="C20" s="67"/>
      <c r="D20" s="56"/>
      <c r="E20" s="68"/>
      <c r="F20" s="67"/>
      <c r="G20" s="43"/>
      <c r="H20" s="44"/>
      <c r="I20" s="45"/>
      <c r="J20" s="43"/>
      <c r="K20" s="44"/>
      <c r="L20" s="45"/>
    </row>
    <row r="21" spans="1:12" ht="19.899999999999999" customHeight="1" x14ac:dyDescent="0.35">
      <c r="A21" s="67"/>
      <c r="B21" s="67"/>
      <c r="C21" s="67"/>
      <c r="D21" s="56"/>
      <c r="E21" s="68"/>
      <c r="F21" s="67"/>
      <c r="G21" s="43"/>
      <c r="H21" s="44"/>
      <c r="I21" s="45"/>
      <c r="J21" s="43"/>
      <c r="K21" s="44"/>
      <c r="L21" s="45"/>
    </row>
    <row r="22" spans="1:12" ht="19.899999999999999" customHeight="1" x14ac:dyDescent="0.35">
      <c r="A22" s="67"/>
      <c r="B22" s="67"/>
      <c r="C22" s="67"/>
      <c r="D22" s="56"/>
      <c r="E22" s="68"/>
      <c r="F22" s="67"/>
      <c r="G22" s="43"/>
      <c r="H22" s="44"/>
      <c r="I22" s="45"/>
      <c r="J22" s="43"/>
      <c r="K22" s="44"/>
      <c r="L22" s="45"/>
    </row>
    <row r="23" spans="1:12" ht="19.899999999999999" customHeight="1" x14ac:dyDescent="0.35">
      <c r="A23" s="67"/>
      <c r="B23" s="67"/>
      <c r="C23" s="67"/>
      <c r="D23" s="56"/>
      <c r="E23" s="68"/>
      <c r="F23" s="67"/>
      <c r="G23" s="43"/>
      <c r="H23" s="44"/>
      <c r="I23" s="45"/>
      <c r="J23" s="43"/>
      <c r="K23" s="44"/>
      <c r="L23" s="45"/>
    </row>
    <row r="24" spans="1:12" ht="19.899999999999999" customHeight="1" x14ac:dyDescent="0.35">
      <c r="A24" s="67"/>
      <c r="B24" s="67"/>
      <c r="C24" s="67"/>
      <c r="D24" s="56"/>
      <c r="E24" s="68"/>
      <c r="F24" s="67"/>
      <c r="G24" s="43"/>
      <c r="H24" s="44"/>
      <c r="I24" s="45"/>
      <c r="J24" s="43"/>
      <c r="K24" s="44"/>
      <c r="L24" s="45"/>
    </row>
    <row r="25" spans="1:12" ht="19.899999999999999" customHeight="1" x14ac:dyDescent="0.35">
      <c r="A25" s="67"/>
      <c r="B25" s="67"/>
      <c r="C25" s="67"/>
      <c r="D25" s="56"/>
      <c r="E25" s="68"/>
      <c r="F25" s="67"/>
      <c r="G25" s="43"/>
      <c r="H25" s="44"/>
      <c r="I25" s="45"/>
      <c r="J25" s="43"/>
      <c r="K25" s="44"/>
      <c r="L25" s="45"/>
    </row>
    <row r="26" spans="1:12" ht="19.899999999999999" customHeight="1" x14ac:dyDescent="0.35">
      <c r="A26" s="67"/>
      <c r="B26" s="67"/>
      <c r="C26" s="67"/>
      <c r="D26" s="56"/>
      <c r="E26" s="68"/>
      <c r="F26" s="67"/>
      <c r="G26" s="43"/>
      <c r="H26" s="44"/>
      <c r="I26" s="45"/>
      <c r="J26" s="43"/>
      <c r="K26" s="44"/>
      <c r="L26" s="45"/>
    </row>
    <row r="27" spans="1:12" ht="19.899999999999999" customHeight="1" x14ac:dyDescent="0.35">
      <c r="A27" s="67"/>
      <c r="B27" s="67"/>
      <c r="C27" s="67"/>
      <c r="D27" s="56"/>
      <c r="E27" s="68"/>
      <c r="F27" s="67"/>
      <c r="G27" s="43"/>
      <c r="H27" s="44"/>
      <c r="I27" s="45"/>
      <c r="J27" s="43"/>
      <c r="K27" s="44"/>
      <c r="L27" s="45"/>
    </row>
    <row r="28" spans="1:12" ht="19.899999999999999" customHeight="1" x14ac:dyDescent="0.35">
      <c r="A28" s="67"/>
      <c r="B28" s="67"/>
      <c r="C28" s="67"/>
      <c r="D28" s="56"/>
      <c r="E28" s="68"/>
      <c r="F28" s="67"/>
      <c r="G28" s="43"/>
      <c r="H28" s="44"/>
      <c r="I28" s="45"/>
      <c r="J28" s="43"/>
      <c r="K28" s="44"/>
      <c r="L28" s="45"/>
    </row>
    <row r="29" spans="1:12" ht="19.899999999999999" customHeight="1" x14ac:dyDescent="0.35">
      <c r="A29" s="67"/>
      <c r="B29" s="67"/>
      <c r="C29" s="67"/>
      <c r="D29" s="56"/>
      <c r="E29" s="68"/>
      <c r="F29" s="67"/>
      <c r="G29" s="43"/>
      <c r="H29" s="44"/>
      <c r="I29" s="45"/>
      <c r="J29" s="43"/>
      <c r="K29" s="44"/>
      <c r="L29" s="45"/>
    </row>
    <row r="30" spans="1:12" ht="19.899999999999999" customHeight="1" x14ac:dyDescent="0.35">
      <c r="A30" s="67"/>
      <c r="B30" s="67"/>
      <c r="C30" s="67"/>
      <c r="D30" s="56"/>
      <c r="E30" s="68"/>
      <c r="F30" s="67"/>
      <c r="G30" s="43"/>
      <c r="H30" s="44"/>
      <c r="I30" s="45"/>
      <c r="J30" s="43"/>
      <c r="K30" s="44"/>
      <c r="L30" s="45"/>
    </row>
    <row r="31" spans="1:12" ht="19.899999999999999" customHeight="1" x14ac:dyDescent="0.35">
      <c r="A31" s="67"/>
      <c r="B31" s="67"/>
      <c r="C31" s="67"/>
      <c r="D31" s="56"/>
      <c r="E31" s="68"/>
      <c r="F31" s="67"/>
      <c r="G31" s="43"/>
      <c r="H31" s="44"/>
      <c r="I31" s="45"/>
      <c r="J31" s="43"/>
      <c r="K31" s="44"/>
      <c r="L31" s="45"/>
    </row>
    <row r="32" spans="1:12" ht="19.899999999999999" customHeight="1" x14ac:dyDescent="0.35">
      <c r="A32" s="67"/>
      <c r="B32" s="67"/>
      <c r="C32" s="67"/>
      <c r="D32" s="56"/>
      <c r="E32" s="68"/>
      <c r="F32" s="67"/>
      <c r="G32" s="43"/>
      <c r="H32" s="44"/>
      <c r="I32" s="45"/>
      <c r="J32" s="43"/>
      <c r="K32" s="44"/>
      <c r="L32" s="45"/>
    </row>
    <row r="33" spans="1:12" ht="19.899999999999999" customHeight="1" x14ac:dyDescent="0.35">
      <c r="A33" s="67"/>
      <c r="B33" s="67"/>
      <c r="C33" s="67"/>
      <c r="D33" s="56"/>
      <c r="E33" s="68"/>
      <c r="F33" s="67"/>
      <c r="G33" s="43"/>
      <c r="H33" s="44"/>
      <c r="I33" s="45"/>
      <c r="J33" s="43"/>
      <c r="K33" s="44"/>
      <c r="L33" s="45"/>
    </row>
    <row r="34" spans="1:12" ht="19.899999999999999" customHeight="1" x14ac:dyDescent="0.35">
      <c r="A34" s="67"/>
      <c r="B34" s="67"/>
      <c r="C34" s="67"/>
      <c r="D34" s="56"/>
      <c r="E34" s="68"/>
      <c r="F34" s="67"/>
      <c r="G34" s="43"/>
      <c r="H34" s="44"/>
      <c r="I34" s="45"/>
      <c r="J34" s="43"/>
      <c r="K34" s="44"/>
      <c r="L34" s="45"/>
    </row>
    <row r="35" spans="1:12" ht="19.899999999999999" customHeight="1" x14ac:dyDescent="0.35">
      <c r="A35" s="67"/>
      <c r="B35" s="67"/>
      <c r="C35" s="67"/>
      <c r="D35" s="56"/>
      <c r="E35" s="68"/>
      <c r="F35" s="67"/>
      <c r="G35" s="43"/>
      <c r="H35" s="44"/>
      <c r="I35" s="45"/>
      <c r="J35" s="43"/>
      <c r="K35" s="44"/>
      <c r="L35" s="45"/>
    </row>
    <row r="36" spans="1:12" ht="19.899999999999999" customHeight="1" x14ac:dyDescent="0.35">
      <c r="A36" s="67"/>
      <c r="B36" s="67"/>
      <c r="C36" s="67"/>
      <c r="D36" s="56"/>
      <c r="E36" s="68"/>
      <c r="F36" s="67"/>
      <c r="G36" s="43"/>
      <c r="H36" s="44"/>
      <c r="I36" s="45"/>
      <c r="J36" s="43"/>
      <c r="K36" s="44"/>
      <c r="L36" s="45"/>
    </row>
    <row r="37" spans="1:12" ht="19.899999999999999" customHeight="1" x14ac:dyDescent="0.35">
      <c r="A37" s="67"/>
      <c r="B37" s="67"/>
      <c r="C37" s="67"/>
      <c r="D37" s="56"/>
      <c r="E37" s="68"/>
      <c r="F37" s="67"/>
      <c r="G37" s="43"/>
      <c r="H37" s="44"/>
      <c r="I37" s="45"/>
      <c r="J37" s="43"/>
      <c r="K37" s="44"/>
      <c r="L37" s="45"/>
    </row>
    <row r="38" spans="1:12" ht="19.899999999999999" customHeight="1" x14ac:dyDescent="0.35">
      <c r="A38" s="67"/>
      <c r="B38" s="67"/>
      <c r="C38" s="67"/>
      <c r="D38" s="56"/>
      <c r="E38" s="68"/>
      <c r="F38" s="67"/>
      <c r="G38" s="43"/>
      <c r="H38" s="44"/>
      <c r="I38" s="45"/>
      <c r="J38" s="43"/>
      <c r="K38" s="44"/>
      <c r="L38" s="45"/>
    </row>
    <row r="39" spans="1:12" ht="19.899999999999999" customHeight="1" x14ac:dyDescent="0.35">
      <c r="A39" s="67"/>
      <c r="B39" s="67"/>
      <c r="C39" s="67"/>
      <c r="D39" s="56"/>
      <c r="E39" s="68"/>
      <c r="F39" s="67"/>
      <c r="G39" s="43"/>
      <c r="H39" s="44"/>
      <c r="I39" s="45"/>
      <c r="J39" s="43"/>
      <c r="K39" s="44"/>
      <c r="L39" s="45"/>
    </row>
    <row r="40" spans="1:12" ht="19.899999999999999" customHeight="1" x14ac:dyDescent="0.35">
      <c r="A40" s="67"/>
      <c r="B40" s="67"/>
      <c r="C40" s="67"/>
      <c r="D40" s="56"/>
      <c r="E40" s="68"/>
      <c r="F40" s="67"/>
      <c r="G40" s="43"/>
      <c r="H40" s="44"/>
      <c r="I40" s="45"/>
      <c r="J40" s="43"/>
      <c r="K40" s="44"/>
      <c r="L40" s="45"/>
    </row>
    <row r="41" spans="1:12" ht="19.899999999999999" customHeight="1" x14ac:dyDescent="0.35">
      <c r="A41" s="67"/>
      <c r="B41" s="67"/>
      <c r="C41" s="67"/>
      <c r="D41" s="56"/>
      <c r="E41" s="68"/>
      <c r="F41" s="67"/>
      <c r="G41" s="43"/>
      <c r="H41" s="44"/>
      <c r="I41" s="45"/>
      <c r="J41" s="43"/>
      <c r="K41" s="44"/>
      <c r="L41" s="45"/>
    </row>
    <row r="42" spans="1:12" ht="19.899999999999999" customHeight="1" x14ac:dyDescent="0.35">
      <c r="A42" s="67"/>
      <c r="B42" s="67"/>
      <c r="C42" s="67"/>
      <c r="D42" s="56"/>
      <c r="E42" s="68"/>
      <c r="F42" s="67"/>
      <c r="G42" s="43"/>
      <c r="H42" s="44"/>
      <c r="I42" s="45"/>
      <c r="J42" s="43"/>
      <c r="K42" s="44"/>
      <c r="L42" s="45"/>
    </row>
    <row r="43" spans="1:12" ht="19.899999999999999" customHeight="1" x14ac:dyDescent="0.35">
      <c r="A43" s="67"/>
      <c r="B43" s="67"/>
      <c r="C43" s="67"/>
      <c r="D43" s="56"/>
      <c r="E43" s="68"/>
      <c r="F43" s="67"/>
      <c r="G43" s="43"/>
      <c r="H43" s="44"/>
      <c r="I43" s="45"/>
      <c r="J43" s="43"/>
      <c r="K43" s="44"/>
      <c r="L43" s="45"/>
    </row>
    <row r="44" spans="1:12" ht="19.899999999999999" customHeight="1" x14ac:dyDescent="0.35">
      <c r="A44" s="67"/>
      <c r="B44" s="67"/>
      <c r="C44" s="67"/>
      <c r="D44" s="56"/>
      <c r="E44" s="68"/>
      <c r="F44" s="67"/>
      <c r="G44" s="43"/>
      <c r="H44" s="44"/>
      <c r="I44" s="45"/>
      <c r="J44" s="43"/>
      <c r="K44" s="44"/>
      <c r="L44" s="45"/>
    </row>
    <row r="45" spans="1:12" ht="19.899999999999999" customHeight="1" x14ac:dyDescent="0.35">
      <c r="A45" s="67"/>
      <c r="B45" s="67"/>
      <c r="C45" s="67"/>
      <c r="D45" s="56"/>
      <c r="E45" s="68"/>
      <c r="F45" s="67"/>
      <c r="G45" s="43"/>
      <c r="H45" s="44"/>
      <c r="I45" s="45"/>
      <c r="J45" s="43"/>
      <c r="K45" s="44"/>
      <c r="L45" s="45"/>
    </row>
    <row r="46" spans="1:12" ht="19.899999999999999" customHeight="1" x14ac:dyDescent="0.35">
      <c r="A46" s="67"/>
      <c r="B46" s="67"/>
      <c r="C46" s="67"/>
      <c r="D46" s="56"/>
      <c r="E46" s="68"/>
      <c r="F46" s="67"/>
      <c r="G46" s="43"/>
      <c r="H46" s="44"/>
      <c r="I46" s="45"/>
      <c r="J46" s="43"/>
      <c r="K46" s="44"/>
      <c r="L46" s="45"/>
    </row>
    <row r="47" spans="1:12" ht="19.899999999999999" customHeight="1" x14ac:dyDescent="0.35">
      <c r="A47" s="67"/>
      <c r="B47" s="67"/>
      <c r="C47" s="67"/>
      <c r="D47" s="56"/>
      <c r="E47" s="68"/>
      <c r="F47" s="67"/>
      <c r="G47" s="43"/>
      <c r="H47" s="44"/>
      <c r="I47" s="45"/>
      <c r="J47" s="43"/>
      <c r="K47" s="44"/>
      <c r="L47" s="45"/>
    </row>
    <row r="48" spans="1:12" ht="19.899999999999999" customHeight="1" x14ac:dyDescent="0.35">
      <c r="A48" s="67"/>
      <c r="B48" s="67"/>
      <c r="C48" s="67"/>
      <c r="D48" s="56"/>
      <c r="E48" s="68"/>
      <c r="F48" s="67"/>
      <c r="G48" s="43"/>
      <c r="H48" s="44"/>
      <c r="I48" s="45"/>
      <c r="J48" s="43"/>
      <c r="K48" s="44"/>
      <c r="L48" s="45"/>
    </row>
    <row r="49" spans="1:12" ht="19.899999999999999" customHeight="1" x14ac:dyDescent="0.35">
      <c r="A49" s="67"/>
      <c r="B49" s="67"/>
      <c r="C49" s="67"/>
      <c r="D49" s="56"/>
      <c r="E49" s="68"/>
      <c r="F49" s="67"/>
      <c r="G49" s="43"/>
      <c r="H49" s="44"/>
      <c r="I49" s="45"/>
      <c r="J49" s="43"/>
      <c r="K49" s="44"/>
      <c r="L49" s="45"/>
    </row>
    <row r="50" spans="1:12" ht="19.899999999999999" customHeight="1" x14ac:dyDescent="0.35">
      <c r="A50" s="67"/>
      <c r="B50" s="67"/>
      <c r="C50" s="67"/>
      <c r="D50" s="56"/>
      <c r="E50" s="68"/>
      <c r="F50" s="67"/>
      <c r="G50" s="43"/>
      <c r="H50" s="44"/>
      <c r="I50" s="45"/>
      <c r="J50" s="43"/>
      <c r="K50" s="44"/>
      <c r="L50" s="45"/>
    </row>
    <row r="51" spans="1:12" ht="19.899999999999999" customHeight="1" x14ac:dyDescent="0.35">
      <c r="A51" s="67"/>
      <c r="B51" s="67"/>
      <c r="C51" s="67"/>
      <c r="D51" s="56"/>
      <c r="E51" s="68"/>
      <c r="F51" s="67"/>
      <c r="G51" s="43"/>
      <c r="H51" s="44"/>
      <c r="I51" s="45"/>
      <c r="J51" s="43"/>
      <c r="K51" s="44"/>
      <c r="L51" s="45"/>
    </row>
    <row r="52" spans="1:12" ht="19.899999999999999" customHeight="1" x14ac:dyDescent="0.35">
      <c r="A52" s="67"/>
      <c r="B52" s="67"/>
      <c r="C52" s="67"/>
      <c r="D52" s="56"/>
      <c r="E52" s="68"/>
      <c r="F52" s="67"/>
      <c r="G52" s="43"/>
      <c r="H52" s="44"/>
      <c r="I52" s="45"/>
      <c r="J52" s="43"/>
      <c r="K52" s="44"/>
      <c r="L52" s="45"/>
    </row>
    <row r="53" spans="1:12" ht="19.899999999999999" customHeight="1" x14ac:dyDescent="0.35">
      <c r="A53" s="67"/>
      <c r="B53" s="67"/>
      <c r="C53" s="67"/>
      <c r="D53" s="56"/>
      <c r="E53" s="68"/>
      <c r="F53" s="67"/>
      <c r="G53" s="43"/>
      <c r="H53" s="44"/>
      <c r="I53" s="45"/>
      <c r="J53" s="43"/>
      <c r="K53" s="44"/>
      <c r="L53" s="45"/>
    </row>
    <row r="54" spans="1:12" ht="19.899999999999999" customHeight="1" x14ac:dyDescent="0.35">
      <c r="A54" s="67"/>
      <c r="B54" s="67"/>
      <c r="C54" s="67"/>
      <c r="D54" s="56"/>
      <c r="E54" s="68"/>
      <c r="F54" s="67"/>
      <c r="G54" s="43"/>
      <c r="H54" s="44"/>
      <c r="I54" s="45"/>
      <c r="J54" s="43"/>
      <c r="K54" s="44"/>
      <c r="L54" s="45"/>
    </row>
    <row r="55" spans="1:12" ht="19.899999999999999" customHeight="1" x14ac:dyDescent="0.35">
      <c r="A55" s="67"/>
      <c r="B55" s="67"/>
      <c r="C55" s="67"/>
      <c r="D55" s="56"/>
      <c r="E55" s="68"/>
      <c r="F55" s="67"/>
      <c r="G55" s="43"/>
      <c r="H55" s="44"/>
      <c r="I55" s="45"/>
      <c r="J55" s="43"/>
      <c r="K55" s="44"/>
      <c r="L55" s="45"/>
    </row>
  </sheetData>
  <conditionalFormatting sqref="A2:D55">
    <cfRule type="expression" dxfId="9" priority="7">
      <formula>$E2="CC"</formula>
    </cfRule>
    <cfRule type="expression" dxfId="8" priority="8">
      <formula>$E2="CMC"</formula>
    </cfRule>
  </conditionalFormatting>
  <conditionalFormatting sqref="E2:E55">
    <cfRule type="containsText" dxfId="7" priority="9" operator="containsText" text="CMC">
      <formula>NOT(ISERROR(SEARCH("CMC",E2)))</formula>
    </cfRule>
    <cfRule type="containsText" dxfId="6" priority="10" operator="containsText" text="CC">
      <formula>NOT(ISERROR(SEARCH("CC",E2)))</formula>
    </cfRule>
  </conditionalFormatting>
  <conditionalFormatting sqref="F2:F55">
    <cfRule type="expression" dxfId="5" priority="1">
      <formula>$E2="CC"</formula>
    </cfRule>
    <cfRule type="expression" dxfId="4" priority="2">
      <formula>$E2="CMC"</formula>
    </cfRule>
  </conditionalFormatting>
  <conditionalFormatting sqref="G2:G55">
    <cfRule type="containsText" dxfId="3" priority="5" operator="containsText" text="Conformidad">
      <formula>NOT(ISERROR(SEARCH("Conformidad",G2)))</formula>
    </cfRule>
    <cfRule type="containsText" dxfId="2" priority="6" operator="containsText" text="No conforme">
      <formula>NOT(ISERROR(SEARCH("No conforme",G2)))</formula>
    </cfRule>
  </conditionalFormatting>
  <conditionalFormatting sqref="J2:J55">
    <cfRule type="containsText" dxfId="1" priority="3" operator="containsText" text="Conformidad">
      <formula>NOT(ISERROR(SEARCH("Conformidad",J2)))</formula>
    </cfRule>
    <cfRule type="containsText" dxfId="0" priority="4" operator="containsText" text="No conforme">
      <formula>NOT(ISERROR(SEARCH("No conforme",J2)))</formula>
    </cfRule>
  </conditionalFormatting>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C72F75-9D60-445D-819A-A47E83BA23E8}">
  <sheetPr>
    <tabColor rgb="FF285C4D"/>
  </sheetPr>
  <dimension ref="A1:F77"/>
  <sheetViews>
    <sheetView zoomScale="80" zoomScaleNormal="80" workbookViewId="0">
      <pane xSplit="6" ySplit="2" topLeftCell="G24" activePane="bottomRight" state="frozen"/>
      <selection pane="topRight" activeCell="G1" sqref="G1"/>
      <selection pane="bottomLeft" activeCell="A3" sqref="A3"/>
      <selection pane="bottomRight" activeCell="D25" sqref="D25"/>
    </sheetView>
  </sheetViews>
  <sheetFormatPr baseColWidth="10" defaultColWidth="11.54296875" defaultRowHeight="15" x14ac:dyDescent="0.35"/>
  <cols>
    <col min="1" max="1" width="3.26953125" style="61" customWidth="1"/>
    <col min="2" max="2" width="45.7265625" style="61" customWidth="1"/>
    <col min="3" max="3" width="5.26953125" style="61" bestFit="1" customWidth="1"/>
    <col min="4" max="4" width="93.7265625" style="61" customWidth="1"/>
    <col min="5" max="5" width="50.7265625" style="61" customWidth="1"/>
    <col min="6" max="6" width="4.1796875" style="61" customWidth="1"/>
    <col min="7" max="7" width="11" style="61" customWidth="1"/>
    <col min="8" max="16384" width="11.54296875" style="61"/>
  </cols>
  <sheetData>
    <row r="1" spans="1:6" ht="25.15" customHeight="1" thickBot="1" x14ac:dyDescent="0.4">
      <c r="A1" s="173" t="s">
        <v>682</v>
      </c>
      <c r="B1" s="174"/>
      <c r="C1" s="174"/>
      <c r="D1" s="174"/>
      <c r="E1" s="174"/>
      <c r="F1" s="175"/>
    </row>
    <row r="2" spans="1:6" ht="15.5" thickBot="1" x14ac:dyDescent="0.4">
      <c r="A2" s="1"/>
      <c r="B2" s="77" t="s">
        <v>537</v>
      </c>
      <c r="C2" s="78" t="s">
        <v>538</v>
      </c>
      <c r="D2" s="78" t="s">
        <v>539</v>
      </c>
      <c r="E2" s="78" t="s">
        <v>540</v>
      </c>
      <c r="F2" s="1"/>
    </row>
    <row r="3" spans="1:6" ht="45" x14ac:dyDescent="0.35">
      <c r="A3" s="1"/>
      <c r="B3" s="197" t="s">
        <v>541</v>
      </c>
      <c r="C3" s="79" t="s">
        <v>25</v>
      </c>
      <c r="D3" s="137" t="s">
        <v>542</v>
      </c>
      <c r="E3" s="133"/>
      <c r="F3" s="1"/>
    </row>
    <row r="4" spans="1:6" ht="30" x14ac:dyDescent="0.35">
      <c r="A4" s="1"/>
      <c r="B4" s="198"/>
      <c r="C4" s="81" t="s">
        <v>29</v>
      </c>
      <c r="D4" s="138" t="s">
        <v>543</v>
      </c>
      <c r="E4" s="134"/>
      <c r="F4" s="1"/>
    </row>
    <row r="5" spans="1:6" ht="90" x14ac:dyDescent="0.35">
      <c r="A5" s="1"/>
      <c r="B5" s="198"/>
      <c r="C5" s="81" t="s">
        <v>36</v>
      </c>
      <c r="D5" s="138" t="s">
        <v>544</v>
      </c>
      <c r="E5" s="134"/>
      <c r="F5" s="1"/>
    </row>
    <row r="6" spans="1:6" ht="45" x14ac:dyDescent="0.35">
      <c r="A6" s="1"/>
      <c r="B6" s="198"/>
      <c r="C6" s="81" t="s">
        <v>47</v>
      </c>
      <c r="D6" s="138" t="s">
        <v>545</v>
      </c>
      <c r="E6" s="134"/>
      <c r="F6" s="1"/>
    </row>
    <row r="7" spans="1:6" ht="60" x14ac:dyDescent="0.35">
      <c r="A7" s="1"/>
      <c r="B7" s="198"/>
      <c r="C7" s="81" t="s">
        <v>56</v>
      </c>
      <c r="D7" s="138" t="s">
        <v>546</v>
      </c>
      <c r="E7" s="134"/>
      <c r="F7" s="1"/>
    </row>
    <row r="8" spans="1:6" ht="45" x14ac:dyDescent="0.35">
      <c r="A8" s="1"/>
      <c r="B8" s="198"/>
      <c r="C8" s="81" t="s">
        <v>61</v>
      </c>
      <c r="D8" s="138" t="s">
        <v>547</v>
      </c>
      <c r="E8" s="134"/>
      <c r="F8" s="1"/>
    </row>
    <row r="9" spans="1:6" ht="75" x14ac:dyDescent="0.35">
      <c r="A9" s="1"/>
      <c r="B9" s="198"/>
      <c r="C9" s="81" t="s">
        <v>77</v>
      </c>
      <c r="D9" s="138" t="s">
        <v>548</v>
      </c>
      <c r="E9" s="134"/>
      <c r="F9" s="1"/>
    </row>
    <row r="10" spans="1:6" ht="45.5" thickBot="1" x14ac:dyDescent="0.4">
      <c r="A10" s="1"/>
      <c r="B10" s="199"/>
      <c r="C10" s="83" t="s">
        <v>87</v>
      </c>
      <c r="D10" s="84" t="s">
        <v>623</v>
      </c>
      <c r="E10" s="135"/>
      <c r="F10" s="1"/>
    </row>
    <row r="11" spans="1:6" ht="45" x14ac:dyDescent="0.35">
      <c r="A11" s="1"/>
      <c r="B11" s="197" t="s">
        <v>549</v>
      </c>
      <c r="C11" s="85" t="s">
        <v>92</v>
      </c>
      <c r="D11" s="139" t="s">
        <v>550</v>
      </c>
      <c r="E11" s="133"/>
      <c r="F11" s="1"/>
    </row>
    <row r="12" spans="1:6" ht="30" x14ac:dyDescent="0.35">
      <c r="A12" s="1"/>
      <c r="B12" s="198"/>
      <c r="C12" s="81" t="s">
        <v>107</v>
      </c>
      <c r="D12" s="138" t="s">
        <v>551</v>
      </c>
      <c r="E12" s="134"/>
      <c r="F12" s="1"/>
    </row>
    <row r="13" spans="1:6" ht="75" x14ac:dyDescent="0.35">
      <c r="A13" s="1"/>
      <c r="B13" s="198"/>
      <c r="C13" s="81" t="s">
        <v>125</v>
      </c>
      <c r="D13" s="138" t="s">
        <v>552</v>
      </c>
      <c r="E13" s="134"/>
      <c r="F13" s="1"/>
    </row>
    <row r="14" spans="1:6" ht="75" x14ac:dyDescent="0.35">
      <c r="A14" s="1"/>
      <c r="B14" s="198"/>
      <c r="C14" s="81" t="s">
        <v>140</v>
      </c>
      <c r="D14" s="138" t="s">
        <v>553</v>
      </c>
      <c r="E14" s="134"/>
      <c r="F14" s="1"/>
    </row>
    <row r="15" spans="1:6" ht="45" x14ac:dyDescent="0.35">
      <c r="A15" s="1"/>
      <c r="B15" s="198"/>
      <c r="C15" s="81" t="s">
        <v>147</v>
      </c>
      <c r="D15" s="138" t="s">
        <v>554</v>
      </c>
      <c r="E15" s="134"/>
      <c r="F15" s="1"/>
    </row>
    <row r="16" spans="1:6" ht="60.5" thickBot="1" x14ac:dyDescent="0.4">
      <c r="A16" s="1"/>
      <c r="B16" s="199"/>
      <c r="C16" s="83" t="s">
        <v>152</v>
      </c>
      <c r="D16" s="140" t="s">
        <v>555</v>
      </c>
      <c r="E16" s="135"/>
      <c r="F16" s="1"/>
    </row>
    <row r="17" spans="1:6" ht="90" x14ac:dyDescent="0.35">
      <c r="A17" s="1"/>
      <c r="B17" s="197" t="s">
        <v>677</v>
      </c>
      <c r="C17" s="87" t="s">
        <v>166</v>
      </c>
      <c r="D17" s="139" t="s">
        <v>556</v>
      </c>
      <c r="E17" s="133"/>
      <c r="F17" s="1"/>
    </row>
    <row r="18" spans="1:6" ht="90" x14ac:dyDescent="0.35">
      <c r="A18" s="1"/>
      <c r="B18" s="198"/>
      <c r="C18" s="88" t="s">
        <v>174</v>
      </c>
      <c r="D18" s="138" t="s">
        <v>557</v>
      </c>
      <c r="E18" s="134"/>
      <c r="F18" s="1"/>
    </row>
    <row r="19" spans="1:6" ht="90" x14ac:dyDescent="0.35">
      <c r="A19" s="1"/>
      <c r="B19" s="198"/>
      <c r="C19" s="88" t="s">
        <v>183</v>
      </c>
      <c r="D19" s="82" t="s">
        <v>558</v>
      </c>
      <c r="E19" s="134"/>
      <c r="F19" s="1"/>
    </row>
    <row r="20" spans="1:6" ht="45" x14ac:dyDescent="0.35">
      <c r="A20" s="1"/>
      <c r="B20" s="198"/>
      <c r="C20" s="81" t="s">
        <v>186</v>
      </c>
      <c r="D20" s="82" t="s">
        <v>559</v>
      </c>
      <c r="E20" s="134"/>
      <c r="F20" s="1"/>
    </row>
    <row r="21" spans="1:6" ht="75" x14ac:dyDescent="0.35">
      <c r="A21" s="1"/>
      <c r="B21" s="198"/>
      <c r="C21" s="81" t="s">
        <v>190</v>
      </c>
      <c r="D21" s="138" t="s">
        <v>560</v>
      </c>
      <c r="E21" s="134"/>
      <c r="F21" s="1"/>
    </row>
    <row r="22" spans="1:6" ht="90.5" thickBot="1" x14ac:dyDescent="0.4">
      <c r="A22" s="1"/>
      <c r="B22" s="199"/>
      <c r="C22" s="83" t="s">
        <v>198</v>
      </c>
      <c r="D22" s="140" t="s">
        <v>561</v>
      </c>
      <c r="E22" s="135"/>
      <c r="F22" s="1"/>
    </row>
    <row r="23" spans="1:6" ht="90" x14ac:dyDescent="0.35">
      <c r="A23" s="1"/>
      <c r="B23" s="197" t="s">
        <v>683</v>
      </c>
      <c r="C23" s="79" t="s">
        <v>205</v>
      </c>
      <c r="D23" s="139" t="s">
        <v>562</v>
      </c>
      <c r="E23" s="133"/>
      <c r="F23" s="1"/>
    </row>
    <row r="24" spans="1:6" ht="90" x14ac:dyDescent="0.35">
      <c r="A24" s="1"/>
      <c r="B24" s="198"/>
      <c r="C24" s="88" t="s">
        <v>214</v>
      </c>
      <c r="D24" s="138" t="s">
        <v>563</v>
      </c>
      <c r="E24" s="134"/>
      <c r="F24" s="1"/>
    </row>
    <row r="25" spans="1:6" ht="90" x14ac:dyDescent="0.35">
      <c r="A25" s="1"/>
      <c r="B25" s="198"/>
      <c r="C25" s="94" t="s">
        <v>221</v>
      </c>
      <c r="D25" s="167" t="s">
        <v>622</v>
      </c>
      <c r="E25" s="134"/>
      <c r="F25" s="1"/>
    </row>
    <row r="26" spans="1:6" ht="45" x14ac:dyDescent="0.35">
      <c r="A26" s="1"/>
      <c r="B26" s="198"/>
      <c r="C26" s="88" t="s">
        <v>224</v>
      </c>
      <c r="D26" s="82" t="s">
        <v>564</v>
      </c>
      <c r="E26" s="134"/>
      <c r="F26" s="1"/>
    </row>
    <row r="27" spans="1:6" ht="60" x14ac:dyDescent="0.35">
      <c r="A27" s="1"/>
      <c r="B27" s="198"/>
      <c r="C27" s="81" t="s">
        <v>228</v>
      </c>
      <c r="D27" s="82" t="s">
        <v>565</v>
      </c>
      <c r="E27" s="134"/>
      <c r="F27" s="1"/>
    </row>
    <row r="28" spans="1:6" ht="75" x14ac:dyDescent="0.35">
      <c r="A28" s="1"/>
      <c r="B28" s="198"/>
      <c r="C28" s="81" t="s">
        <v>234</v>
      </c>
      <c r="D28" s="138" t="s">
        <v>566</v>
      </c>
      <c r="E28" s="134"/>
      <c r="F28" s="1"/>
    </row>
    <row r="29" spans="1:6" ht="45" x14ac:dyDescent="0.35">
      <c r="A29" s="1"/>
      <c r="B29" s="198"/>
      <c r="C29" s="81" t="s">
        <v>241</v>
      </c>
      <c r="D29" s="138" t="s">
        <v>567</v>
      </c>
      <c r="E29" s="134"/>
      <c r="F29" s="1"/>
    </row>
    <row r="30" spans="1:6" ht="75" x14ac:dyDescent="0.35">
      <c r="A30" s="1"/>
      <c r="B30" s="198"/>
      <c r="C30" s="81" t="s">
        <v>255</v>
      </c>
      <c r="D30" s="138" t="s">
        <v>568</v>
      </c>
      <c r="E30" s="134"/>
      <c r="F30" s="1"/>
    </row>
    <row r="31" spans="1:6" ht="90.5" thickBot="1" x14ac:dyDescent="0.4">
      <c r="A31" s="1"/>
      <c r="B31" s="199"/>
      <c r="C31" s="83" t="s">
        <v>262</v>
      </c>
      <c r="D31" s="140" t="s">
        <v>569</v>
      </c>
      <c r="E31" s="135"/>
      <c r="F31" s="1"/>
    </row>
    <row r="32" spans="1:6" ht="60" x14ac:dyDescent="0.35">
      <c r="A32" s="1"/>
      <c r="B32" s="194" t="s">
        <v>675</v>
      </c>
      <c r="C32" s="89" t="s">
        <v>270</v>
      </c>
      <c r="D32" s="143" t="s">
        <v>570</v>
      </c>
      <c r="E32" s="133"/>
      <c r="F32" s="1"/>
    </row>
    <row r="33" spans="1:6" ht="30" x14ac:dyDescent="0.35">
      <c r="A33" s="1"/>
      <c r="B33" s="195"/>
      <c r="C33" s="88" t="s">
        <v>279</v>
      </c>
      <c r="D33" s="144" t="s">
        <v>571</v>
      </c>
      <c r="E33" s="134"/>
      <c r="F33" s="1"/>
    </row>
    <row r="34" spans="1:6" ht="30" x14ac:dyDescent="0.35">
      <c r="A34" s="1"/>
      <c r="B34" s="195"/>
      <c r="C34" s="88" t="s">
        <v>294</v>
      </c>
      <c r="D34" s="145" t="s">
        <v>572</v>
      </c>
      <c r="E34" s="134"/>
      <c r="F34" s="1"/>
    </row>
    <row r="35" spans="1:6" ht="75" x14ac:dyDescent="0.35">
      <c r="A35" s="1"/>
      <c r="B35" s="195"/>
      <c r="C35" s="81" t="s">
        <v>300</v>
      </c>
      <c r="D35" s="144" t="s">
        <v>573</v>
      </c>
      <c r="E35" s="134"/>
      <c r="F35" s="1"/>
    </row>
    <row r="36" spans="1:6" ht="45.5" thickBot="1" x14ac:dyDescent="0.4">
      <c r="A36" s="1"/>
      <c r="B36" s="196"/>
      <c r="C36" s="83" t="s">
        <v>303</v>
      </c>
      <c r="D36" s="146" t="s">
        <v>574</v>
      </c>
      <c r="E36" s="135"/>
      <c r="F36" s="1"/>
    </row>
    <row r="37" spans="1:6" ht="90" x14ac:dyDescent="0.35">
      <c r="A37" s="1"/>
      <c r="B37" s="194" t="s">
        <v>678</v>
      </c>
      <c r="C37" s="90" t="s">
        <v>309</v>
      </c>
      <c r="D37" s="86" t="s">
        <v>575</v>
      </c>
      <c r="E37" s="133"/>
      <c r="F37" s="1"/>
    </row>
    <row r="38" spans="1:6" ht="45" x14ac:dyDescent="0.35">
      <c r="A38" s="1"/>
      <c r="B38" s="195"/>
      <c r="C38" s="81" t="s">
        <v>314</v>
      </c>
      <c r="D38" s="82" t="s">
        <v>576</v>
      </c>
      <c r="E38" s="134"/>
      <c r="F38" s="1"/>
    </row>
    <row r="39" spans="1:6" ht="45" x14ac:dyDescent="0.35">
      <c r="A39" s="1"/>
      <c r="B39" s="195"/>
      <c r="C39" s="81" t="s">
        <v>319</v>
      </c>
      <c r="D39" s="138" t="s">
        <v>577</v>
      </c>
      <c r="E39" s="134"/>
      <c r="F39" s="1"/>
    </row>
    <row r="40" spans="1:6" ht="135" x14ac:dyDescent="0.35">
      <c r="A40" s="1"/>
      <c r="B40" s="195"/>
      <c r="C40" s="81" t="s">
        <v>325</v>
      </c>
      <c r="D40" s="138" t="s">
        <v>578</v>
      </c>
      <c r="E40" s="134"/>
      <c r="F40" s="1"/>
    </row>
    <row r="41" spans="1:6" ht="105" x14ac:dyDescent="0.35">
      <c r="A41" s="1"/>
      <c r="B41" s="195"/>
      <c r="C41" s="81" t="s">
        <v>334</v>
      </c>
      <c r="D41" s="138" t="s">
        <v>579</v>
      </c>
      <c r="E41" s="134"/>
      <c r="F41" s="1"/>
    </row>
    <row r="42" spans="1:6" ht="60" x14ac:dyDescent="0.35">
      <c r="A42" s="1"/>
      <c r="B42" s="195"/>
      <c r="C42" s="81" t="s">
        <v>345</v>
      </c>
      <c r="D42" s="138" t="s">
        <v>580</v>
      </c>
      <c r="E42" s="134"/>
      <c r="F42" s="1"/>
    </row>
    <row r="43" spans="1:6" ht="45" x14ac:dyDescent="0.35">
      <c r="A43" s="1"/>
      <c r="B43" s="195"/>
      <c r="C43" s="81" t="s">
        <v>349</v>
      </c>
      <c r="D43" s="141" t="s">
        <v>581</v>
      </c>
      <c r="E43" s="134"/>
      <c r="F43" s="1"/>
    </row>
    <row r="44" spans="1:6" ht="60" x14ac:dyDescent="0.35">
      <c r="A44" s="1"/>
      <c r="B44" s="195"/>
      <c r="C44" s="81" t="s">
        <v>357</v>
      </c>
      <c r="D44" s="138" t="s">
        <v>582</v>
      </c>
      <c r="E44" s="134"/>
      <c r="F44" s="1"/>
    </row>
    <row r="45" spans="1:6" ht="120" x14ac:dyDescent="0.35">
      <c r="A45" s="1"/>
      <c r="B45" s="195"/>
      <c r="C45" s="81" t="s">
        <v>583</v>
      </c>
      <c r="D45" s="138" t="s">
        <v>584</v>
      </c>
      <c r="E45" s="134"/>
      <c r="F45" s="1"/>
    </row>
    <row r="46" spans="1:6" ht="165" x14ac:dyDescent="0.35">
      <c r="A46" s="1"/>
      <c r="B46" s="195"/>
      <c r="C46" s="92" t="s">
        <v>585</v>
      </c>
      <c r="D46" s="93" t="s">
        <v>676</v>
      </c>
      <c r="E46" s="136"/>
      <c r="F46" s="1"/>
    </row>
    <row r="47" spans="1:6" ht="120.5" thickBot="1" x14ac:dyDescent="0.4">
      <c r="A47" s="1"/>
      <c r="B47" s="196"/>
      <c r="C47" s="83" t="s">
        <v>586</v>
      </c>
      <c r="D47" s="153" t="s">
        <v>643</v>
      </c>
      <c r="E47" s="135"/>
      <c r="F47" s="1"/>
    </row>
    <row r="48" spans="1:6" ht="75" x14ac:dyDescent="0.35">
      <c r="A48" s="1"/>
      <c r="B48" s="197" t="s">
        <v>679</v>
      </c>
      <c r="C48" s="90" t="s">
        <v>366</v>
      </c>
      <c r="D48" s="80" t="s">
        <v>587</v>
      </c>
      <c r="E48" s="133"/>
      <c r="F48" s="1"/>
    </row>
    <row r="49" spans="1:6" ht="105" x14ac:dyDescent="0.35">
      <c r="A49" s="1"/>
      <c r="B49" s="198"/>
      <c r="C49" s="88" t="s">
        <v>372</v>
      </c>
      <c r="D49" s="82" t="s">
        <v>588</v>
      </c>
      <c r="E49" s="134"/>
      <c r="F49" s="1"/>
    </row>
    <row r="50" spans="1:6" ht="30" x14ac:dyDescent="0.35">
      <c r="A50" s="1"/>
      <c r="B50" s="198"/>
      <c r="C50" s="88" t="s">
        <v>377</v>
      </c>
      <c r="D50" s="82" t="s">
        <v>589</v>
      </c>
      <c r="E50" s="134"/>
      <c r="F50" s="1"/>
    </row>
    <row r="51" spans="1:6" ht="60" x14ac:dyDescent="0.35">
      <c r="A51" s="1"/>
      <c r="B51" s="198"/>
      <c r="C51" s="81" t="s">
        <v>381</v>
      </c>
      <c r="D51" s="82" t="s">
        <v>590</v>
      </c>
      <c r="E51" s="134"/>
      <c r="F51" s="1"/>
    </row>
    <row r="52" spans="1:6" ht="60" x14ac:dyDescent="0.35">
      <c r="A52" s="1"/>
      <c r="B52" s="198"/>
      <c r="C52" s="81" t="s">
        <v>384</v>
      </c>
      <c r="D52" s="82" t="s">
        <v>591</v>
      </c>
      <c r="E52" s="134"/>
      <c r="F52" s="1"/>
    </row>
    <row r="53" spans="1:6" ht="60.5" thickBot="1" x14ac:dyDescent="0.4">
      <c r="A53" s="1"/>
      <c r="B53" s="199"/>
      <c r="C53" s="83" t="s">
        <v>388</v>
      </c>
      <c r="D53" s="84" t="s">
        <v>592</v>
      </c>
      <c r="E53" s="135"/>
      <c r="F53" s="1"/>
    </row>
    <row r="54" spans="1:6" ht="45" x14ac:dyDescent="0.35">
      <c r="A54" s="1"/>
      <c r="B54" s="197" t="s">
        <v>680</v>
      </c>
      <c r="C54" s="90" t="s">
        <v>397</v>
      </c>
      <c r="D54" s="86" t="s">
        <v>593</v>
      </c>
      <c r="E54" s="133"/>
      <c r="F54" s="1"/>
    </row>
    <row r="55" spans="1:6" ht="45" x14ac:dyDescent="0.35">
      <c r="A55" s="1"/>
      <c r="B55" s="198"/>
      <c r="C55" s="88" t="s">
        <v>402</v>
      </c>
      <c r="D55" s="82" t="s">
        <v>594</v>
      </c>
      <c r="E55" s="134"/>
      <c r="F55" s="1"/>
    </row>
    <row r="56" spans="1:6" ht="30" x14ac:dyDescent="0.35">
      <c r="A56" s="1"/>
      <c r="B56" s="198"/>
      <c r="C56" s="88" t="s">
        <v>405</v>
      </c>
      <c r="D56" s="82" t="s">
        <v>595</v>
      </c>
      <c r="E56" s="134"/>
      <c r="F56" s="1"/>
    </row>
    <row r="57" spans="1:6" ht="30" x14ac:dyDescent="0.35">
      <c r="A57" s="1"/>
      <c r="B57" s="198"/>
      <c r="C57" s="81" t="s">
        <v>408</v>
      </c>
      <c r="D57" s="82" t="s">
        <v>596</v>
      </c>
      <c r="E57" s="134"/>
      <c r="F57" s="1"/>
    </row>
    <row r="58" spans="1:6" ht="60.5" thickBot="1" x14ac:dyDescent="0.4">
      <c r="A58" s="1"/>
      <c r="B58" s="199"/>
      <c r="C58" s="83" t="s">
        <v>411</v>
      </c>
      <c r="D58" s="84" t="s">
        <v>597</v>
      </c>
      <c r="E58" s="135"/>
      <c r="F58" s="1"/>
    </row>
    <row r="59" spans="1:6" ht="390" x14ac:dyDescent="0.35">
      <c r="A59" s="1"/>
      <c r="B59" s="197" t="s">
        <v>598</v>
      </c>
      <c r="C59" s="90" t="s">
        <v>419</v>
      </c>
      <c r="D59" s="86" t="s">
        <v>599</v>
      </c>
      <c r="E59" s="133"/>
      <c r="F59" s="1"/>
    </row>
    <row r="60" spans="1:6" ht="45" x14ac:dyDescent="0.35">
      <c r="A60" s="1"/>
      <c r="B60" s="198"/>
      <c r="C60" s="81" t="s">
        <v>422</v>
      </c>
      <c r="D60" s="82" t="s">
        <v>600</v>
      </c>
      <c r="E60" s="134"/>
      <c r="F60" s="1"/>
    </row>
    <row r="61" spans="1:6" ht="60" x14ac:dyDescent="0.35">
      <c r="A61" s="1"/>
      <c r="B61" s="198"/>
      <c r="C61" s="81" t="s">
        <v>426</v>
      </c>
      <c r="D61" s="82" t="s">
        <v>601</v>
      </c>
      <c r="E61" s="134"/>
      <c r="F61" s="1"/>
    </row>
    <row r="62" spans="1:6" ht="75.5" thickBot="1" x14ac:dyDescent="0.4">
      <c r="A62" s="1"/>
      <c r="B62" s="199"/>
      <c r="C62" s="83" t="s">
        <v>427</v>
      </c>
      <c r="D62" s="84" t="s">
        <v>602</v>
      </c>
      <c r="E62" s="135"/>
      <c r="F62" s="1"/>
    </row>
    <row r="63" spans="1:6" ht="45" x14ac:dyDescent="0.35">
      <c r="A63" s="1"/>
      <c r="B63" s="197" t="s">
        <v>681</v>
      </c>
      <c r="C63" s="90" t="s">
        <v>430</v>
      </c>
      <c r="D63" s="86" t="s">
        <v>603</v>
      </c>
      <c r="E63" s="133"/>
      <c r="F63" s="1"/>
    </row>
    <row r="64" spans="1:6" ht="60" x14ac:dyDescent="0.35">
      <c r="A64" s="1"/>
      <c r="B64" s="198"/>
      <c r="C64" s="88" t="s">
        <v>434</v>
      </c>
      <c r="D64" s="82" t="s">
        <v>604</v>
      </c>
      <c r="E64" s="134"/>
      <c r="F64" s="1"/>
    </row>
    <row r="65" spans="1:6" ht="45" x14ac:dyDescent="0.35">
      <c r="A65" s="1"/>
      <c r="B65" s="198"/>
      <c r="C65" s="88" t="s">
        <v>438</v>
      </c>
      <c r="D65" s="82" t="s">
        <v>605</v>
      </c>
      <c r="E65" s="134"/>
      <c r="F65" s="1"/>
    </row>
    <row r="66" spans="1:6" x14ac:dyDescent="0.35">
      <c r="A66" s="1"/>
      <c r="B66" s="198"/>
      <c r="C66" s="81" t="s">
        <v>443</v>
      </c>
      <c r="D66" s="82" t="s">
        <v>606</v>
      </c>
      <c r="E66" s="134"/>
      <c r="F66" s="1"/>
    </row>
    <row r="67" spans="1:6" ht="30" x14ac:dyDescent="0.35">
      <c r="A67" s="1"/>
      <c r="B67" s="198"/>
      <c r="C67" s="81" t="s">
        <v>447</v>
      </c>
      <c r="D67" s="82" t="s">
        <v>607</v>
      </c>
      <c r="E67" s="134"/>
      <c r="F67" s="1"/>
    </row>
    <row r="68" spans="1:6" ht="45" x14ac:dyDescent="0.35">
      <c r="A68" s="1"/>
      <c r="B68" s="198"/>
      <c r="C68" s="81" t="s">
        <v>451</v>
      </c>
      <c r="D68" s="82" t="s">
        <v>608</v>
      </c>
      <c r="E68" s="134"/>
      <c r="F68" s="1"/>
    </row>
    <row r="69" spans="1:6" ht="75" x14ac:dyDescent="0.35">
      <c r="A69" s="1"/>
      <c r="B69" s="198"/>
      <c r="C69" s="81" t="s">
        <v>462</v>
      </c>
      <c r="D69" s="82" t="s">
        <v>609</v>
      </c>
      <c r="E69" s="134"/>
      <c r="F69" s="1"/>
    </row>
    <row r="70" spans="1:6" ht="60" x14ac:dyDescent="0.35">
      <c r="A70" s="1"/>
      <c r="B70" s="198"/>
      <c r="C70" s="81" t="s">
        <v>479</v>
      </c>
      <c r="D70" s="82" t="s">
        <v>610</v>
      </c>
      <c r="E70" s="134"/>
      <c r="F70" s="1"/>
    </row>
    <row r="71" spans="1:6" ht="45" x14ac:dyDescent="0.35">
      <c r="A71" s="1"/>
      <c r="B71" s="198"/>
      <c r="C71" s="95" t="s">
        <v>489</v>
      </c>
      <c r="D71" s="82" t="s">
        <v>611</v>
      </c>
      <c r="E71" s="134"/>
      <c r="F71" s="1"/>
    </row>
    <row r="72" spans="1:6" ht="60" x14ac:dyDescent="0.35">
      <c r="A72" s="1"/>
      <c r="B72" s="198"/>
      <c r="C72" s="81" t="s">
        <v>497</v>
      </c>
      <c r="D72" s="82" t="s">
        <v>612</v>
      </c>
      <c r="E72" s="134"/>
      <c r="F72" s="1"/>
    </row>
    <row r="73" spans="1:6" ht="45" x14ac:dyDescent="0.35">
      <c r="A73" s="1"/>
      <c r="B73" s="198"/>
      <c r="C73" s="81" t="s">
        <v>500</v>
      </c>
      <c r="D73" s="82" t="s">
        <v>613</v>
      </c>
      <c r="E73" s="134"/>
      <c r="F73" s="1"/>
    </row>
    <row r="74" spans="1:6" ht="15.5" thickBot="1" x14ac:dyDescent="0.4">
      <c r="A74" s="1"/>
      <c r="B74" s="199"/>
      <c r="C74" s="83" t="s">
        <v>508</v>
      </c>
      <c r="D74" s="84" t="s">
        <v>614</v>
      </c>
      <c r="E74" s="135"/>
      <c r="F74" s="1"/>
    </row>
    <row r="75" spans="1:6" x14ac:dyDescent="0.35">
      <c r="A75" s="1"/>
      <c r="B75" s="1"/>
      <c r="C75" s="1"/>
      <c r="D75" s="1"/>
      <c r="E75" s="1"/>
      <c r="F75" s="1"/>
    </row>
    <row r="76" spans="1:6" x14ac:dyDescent="0.35">
      <c r="A76" s="1"/>
      <c r="B76" s="1"/>
      <c r="C76" s="1"/>
      <c r="D76" s="1"/>
      <c r="E76" s="1"/>
      <c r="F76" s="1"/>
    </row>
    <row r="77" spans="1:6" x14ac:dyDescent="0.35">
      <c r="A77" s="1"/>
      <c r="B77" s="1"/>
      <c r="C77" s="1"/>
      <c r="D77" s="1"/>
      <c r="E77" s="1"/>
      <c r="F77" s="1"/>
    </row>
  </sheetData>
  <sheetProtection formatCells="0" formatRows="0" autoFilter="0" pivotTables="0"/>
  <autoFilter ref="B2:E74" xr:uid="{5BC72F75-9D60-445D-819A-A47E83BA23E8}"/>
  <mergeCells count="11">
    <mergeCell ref="B32:B36"/>
    <mergeCell ref="A1:F1"/>
    <mergeCell ref="B3:B10"/>
    <mergeCell ref="B11:B16"/>
    <mergeCell ref="B17:B22"/>
    <mergeCell ref="B23:B31"/>
    <mergeCell ref="B37:B47"/>
    <mergeCell ref="B48:B53"/>
    <mergeCell ref="B54:B58"/>
    <mergeCell ref="B59:B62"/>
    <mergeCell ref="B63:B74"/>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D95ED7-BB2E-4624-A433-162F11B74D56}">
  <dimension ref="A1:J266"/>
  <sheetViews>
    <sheetView zoomScale="54" zoomScaleNormal="54" workbookViewId="0">
      <pane ySplit="1" topLeftCell="A2" activePane="bottomLeft" state="frozen"/>
      <selection pane="bottomLeft" activeCell="F175" sqref="F175"/>
    </sheetView>
  </sheetViews>
  <sheetFormatPr baseColWidth="10" defaultColWidth="11.54296875" defaultRowHeight="15" x14ac:dyDescent="0.4"/>
  <cols>
    <col min="1" max="2" width="11.54296875" style="96"/>
    <col min="3" max="3" width="22.54296875" style="97" customWidth="1"/>
    <col min="4" max="4" width="13.26953125" style="98" customWidth="1"/>
    <col min="5" max="5" width="9.7265625" style="98" bestFit="1" customWidth="1"/>
    <col min="6" max="6" width="58.1796875" style="96" customWidth="1"/>
    <col min="7" max="7" width="15" style="98" bestFit="1" customWidth="1"/>
    <col min="8" max="8" width="81.7265625" style="163" bestFit="1" customWidth="1"/>
    <col min="9" max="9" width="22.26953125" style="96" customWidth="1"/>
    <col min="10" max="10" width="3" style="96" customWidth="1"/>
    <col min="11" max="16384" width="11.54296875" style="96"/>
  </cols>
  <sheetData>
    <row r="1" spans="1:10" s="99" customFormat="1" x14ac:dyDescent="0.4">
      <c r="A1" s="3"/>
      <c r="B1" s="3" t="s">
        <v>4</v>
      </c>
      <c r="C1" s="4" t="s">
        <v>5</v>
      </c>
      <c r="D1" s="4" t="s">
        <v>6</v>
      </c>
      <c r="E1" s="4" t="s">
        <v>7</v>
      </c>
      <c r="F1" s="4" t="s">
        <v>8</v>
      </c>
      <c r="G1" s="4" t="s">
        <v>9</v>
      </c>
      <c r="H1" s="156" t="s">
        <v>10</v>
      </c>
      <c r="I1" s="5" t="s">
        <v>11</v>
      </c>
      <c r="J1" s="3"/>
    </row>
    <row r="2" spans="1:10" x14ac:dyDescent="0.4">
      <c r="A2" s="6" t="s">
        <v>12</v>
      </c>
      <c r="B2" s="6"/>
      <c r="C2" s="7"/>
      <c r="D2" s="7"/>
      <c r="E2" s="7"/>
      <c r="F2" s="6"/>
      <c r="G2" s="8" t="s">
        <v>12</v>
      </c>
      <c r="H2" s="157" t="s">
        <v>13</v>
      </c>
      <c r="I2" s="6"/>
      <c r="J2" s="6"/>
    </row>
    <row r="3" spans="1:10" x14ac:dyDescent="0.4">
      <c r="A3" s="6" t="s">
        <v>14</v>
      </c>
      <c r="B3" s="6"/>
      <c r="C3" s="7"/>
      <c r="D3" s="7"/>
      <c r="E3" s="7"/>
      <c r="F3" s="6"/>
      <c r="G3" s="8" t="s">
        <v>14</v>
      </c>
      <c r="H3" s="157" t="s">
        <v>15</v>
      </c>
      <c r="I3" s="6"/>
      <c r="J3" s="6"/>
    </row>
    <row r="4" spans="1:10" x14ac:dyDescent="0.4">
      <c r="A4" s="6" t="s">
        <v>16</v>
      </c>
      <c r="B4" s="6"/>
      <c r="C4" s="7"/>
      <c r="D4" s="7"/>
      <c r="E4" s="7"/>
      <c r="F4" s="6"/>
      <c r="G4" s="8" t="s">
        <v>16</v>
      </c>
      <c r="H4" s="157" t="s">
        <v>17</v>
      </c>
      <c r="I4" s="6"/>
      <c r="J4" s="6"/>
    </row>
    <row r="5" spans="1:10" x14ac:dyDescent="0.4">
      <c r="A5" s="6"/>
      <c r="B5" s="6"/>
      <c r="C5" s="7"/>
      <c r="D5" s="7"/>
      <c r="E5" s="7"/>
      <c r="F5" s="6"/>
      <c r="G5" s="8"/>
      <c r="H5" s="157" t="s">
        <v>18</v>
      </c>
      <c r="I5" s="6"/>
      <c r="J5" s="6"/>
    </row>
    <row r="6" spans="1:10" x14ac:dyDescent="0.4">
      <c r="A6" s="6"/>
      <c r="B6" s="6"/>
      <c r="C6" s="7"/>
      <c r="D6" s="7"/>
      <c r="E6" s="7"/>
      <c r="F6" s="6"/>
      <c r="G6" s="8"/>
      <c r="H6" s="158" t="s">
        <v>19</v>
      </c>
      <c r="I6" s="6"/>
      <c r="J6" s="6"/>
    </row>
    <row r="7" spans="1:10" x14ac:dyDescent="0.4">
      <c r="A7" s="6"/>
      <c r="B7" s="6"/>
      <c r="C7" s="7"/>
      <c r="D7" s="7"/>
      <c r="E7" s="7"/>
      <c r="F7" s="6"/>
      <c r="G7" s="8"/>
      <c r="H7" s="159" t="s">
        <v>20</v>
      </c>
      <c r="I7" s="6"/>
      <c r="J7" s="6"/>
    </row>
    <row r="8" spans="1:10" x14ac:dyDescent="0.4">
      <c r="A8" s="6"/>
      <c r="B8" s="6"/>
      <c r="C8" s="7"/>
      <c r="D8" s="7"/>
      <c r="E8" s="7"/>
      <c r="F8" s="6"/>
      <c r="G8" s="8"/>
      <c r="H8" s="159" t="s">
        <v>21</v>
      </c>
      <c r="I8" s="6"/>
      <c r="J8" s="6"/>
    </row>
    <row r="9" spans="1:10" x14ac:dyDescent="0.4">
      <c r="A9" s="6"/>
      <c r="B9" s="6"/>
      <c r="C9" s="7"/>
      <c r="D9" s="7"/>
      <c r="E9" s="7"/>
      <c r="F9" s="6"/>
      <c r="G9" s="8"/>
      <c r="H9" s="159" t="s">
        <v>22</v>
      </c>
      <c r="I9" s="6"/>
      <c r="J9" s="6"/>
    </row>
    <row r="10" spans="1:10" ht="15.5" thickBot="1" x14ac:dyDescent="0.45">
      <c r="A10" s="6"/>
      <c r="B10" s="6"/>
      <c r="C10" s="8"/>
      <c r="D10" s="7"/>
      <c r="E10" s="7"/>
      <c r="F10" s="6"/>
      <c r="G10" s="8"/>
      <c r="H10" s="159" t="s">
        <v>23</v>
      </c>
      <c r="I10" s="6"/>
      <c r="J10" s="6"/>
    </row>
    <row r="11" spans="1:10" ht="45" x14ac:dyDescent="0.4">
      <c r="A11" s="6"/>
      <c r="B11" s="180" t="s">
        <v>24</v>
      </c>
      <c r="C11" s="10">
        <v>1</v>
      </c>
      <c r="D11" s="11" t="s">
        <v>25</v>
      </c>
      <c r="E11" s="10" t="s">
        <v>26</v>
      </c>
      <c r="F11" s="149" t="s">
        <v>625</v>
      </c>
      <c r="G11" s="10" t="s">
        <v>14</v>
      </c>
      <c r="H11" s="149" t="s">
        <v>27</v>
      </c>
      <c r="I11" s="12" t="s">
        <v>28</v>
      </c>
      <c r="J11" s="6"/>
    </row>
    <row r="12" spans="1:10" ht="30" x14ac:dyDescent="0.4">
      <c r="A12" s="6"/>
      <c r="B12" s="181"/>
      <c r="C12" s="8">
        <v>2</v>
      </c>
      <c r="D12" s="13" t="s">
        <v>29</v>
      </c>
      <c r="E12" s="8" t="s">
        <v>30</v>
      </c>
      <c r="F12" s="14" t="s">
        <v>626</v>
      </c>
      <c r="G12" s="8" t="s">
        <v>14</v>
      </c>
      <c r="H12" s="91" t="s">
        <v>31</v>
      </c>
      <c r="I12" s="15" t="s">
        <v>28</v>
      </c>
      <c r="J12" s="6"/>
    </row>
    <row r="13" spans="1:10" ht="30" x14ac:dyDescent="0.4">
      <c r="A13" s="6"/>
      <c r="B13" s="181"/>
      <c r="C13" s="8">
        <v>3</v>
      </c>
      <c r="D13" s="16" t="s">
        <v>29</v>
      </c>
      <c r="E13" s="7" t="s">
        <v>30</v>
      </c>
      <c r="F13" s="14" t="s">
        <v>32</v>
      </c>
      <c r="G13" s="7" t="s">
        <v>14</v>
      </c>
      <c r="H13" s="91" t="s">
        <v>33</v>
      </c>
      <c r="I13" s="15" t="s">
        <v>34</v>
      </c>
      <c r="J13" s="6"/>
    </row>
    <row r="14" spans="1:10" ht="15.5" thickBot="1" x14ac:dyDescent="0.45">
      <c r="A14" s="6"/>
      <c r="B14" s="181"/>
      <c r="C14" s="8">
        <v>4</v>
      </c>
      <c r="D14" s="13" t="s">
        <v>29</v>
      </c>
      <c r="E14" s="8" t="s">
        <v>30</v>
      </c>
      <c r="F14" s="14" t="s">
        <v>627</v>
      </c>
      <c r="G14" s="8" t="s">
        <v>14</v>
      </c>
      <c r="H14" s="91" t="s">
        <v>35</v>
      </c>
      <c r="I14" s="15" t="s">
        <v>28</v>
      </c>
      <c r="J14" s="6"/>
    </row>
    <row r="15" spans="1:10" ht="45" x14ac:dyDescent="0.4">
      <c r="A15" s="6"/>
      <c r="B15" s="181"/>
      <c r="C15" s="110">
        <v>5</v>
      </c>
      <c r="D15" s="13" t="s">
        <v>36</v>
      </c>
      <c r="E15" s="8" t="s">
        <v>30</v>
      </c>
      <c r="F15" s="111" t="s">
        <v>37</v>
      </c>
      <c r="G15" s="8" t="s">
        <v>14</v>
      </c>
      <c r="H15" s="91" t="s">
        <v>38</v>
      </c>
      <c r="I15" s="15" t="s">
        <v>39</v>
      </c>
      <c r="J15" s="6"/>
    </row>
    <row r="16" spans="1:10" ht="45.5" thickBot="1" x14ac:dyDescent="0.45">
      <c r="A16" s="6"/>
      <c r="B16" s="181"/>
      <c r="C16" s="110">
        <v>5</v>
      </c>
      <c r="D16" s="13" t="s">
        <v>36</v>
      </c>
      <c r="E16" s="8" t="s">
        <v>30</v>
      </c>
      <c r="F16" s="112" t="s">
        <v>37</v>
      </c>
      <c r="G16" s="8" t="s">
        <v>14</v>
      </c>
      <c r="H16" s="91" t="s">
        <v>40</v>
      </c>
      <c r="I16" s="15" t="s">
        <v>28</v>
      </c>
      <c r="J16" s="6"/>
    </row>
    <row r="17" spans="1:10" ht="30.5" thickBot="1" x14ac:dyDescent="0.45">
      <c r="A17" s="6"/>
      <c r="B17" s="181"/>
      <c r="C17" s="8">
        <v>6</v>
      </c>
      <c r="D17" s="13" t="s">
        <v>36</v>
      </c>
      <c r="E17" s="8" t="s">
        <v>30</v>
      </c>
      <c r="F17" s="14" t="s">
        <v>41</v>
      </c>
      <c r="G17" s="8" t="s">
        <v>14</v>
      </c>
      <c r="H17" s="91" t="s">
        <v>42</v>
      </c>
      <c r="I17" s="15" t="s">
        <v>28</v>
      </c>
      <c r="J17" s="6"/>
    </row>
    <row r="18" spans="1:10" ht="30" x14ac:dyDescent="0.4">
      <c r="A18" s="6"/>
      <c r="B18" s="181"/>
      <c r="C18" s="110">
        <v>7</v>
      </c>
      <c r="D18" s="13" t="s">
        <v>36</v>
      </c>
      <c r="E18" s="8" t="s">
        <v>30</v>
      </c>
      <c r="F18" s="111" t="s">
        <v>43</v>
      </c>
      <c r="G18" s="8" t="s">
        <v>14</v>
      </c>
      <c r="H18" s="91" t="s">
        <v>44</v>
      </c>
      <c r="I18" s="15" t="s">
        <v>34</v>
      </c>
      <c r="J18" s="6"/>
    </row>
    <row r="19" spans="1:10" ht="30.5" thickBot="1" x14ac:dyDescent="0.45">
      <c r="A19" s="6"/>
      <c r="B19" s="181"/>
      <c r="C19" s="110">
        <v>7</v>
      </c>
      <c r="D19" s="13" t="s">
        <v>36</v>
      </c>
      <c r="E19" s="8" t="s">
        <v>30</v>
      </c>
      <c r="F19" s="112" t="s">
        <v>43</v>
      </c>
      <c r="G19" s="8" t="s">
        <v>14</v>
      </c>
      <c r="H19" s="91" t="s">
        <v>45</v>
      </c>
      <c r="I19" s="58" t="s">
        <v>46</v>
      </c>
      <c r="J19" s="6"/>
    </row>
    <row r="20" spans="1:10" ht="45" x14ac:dyDescent="0.4">
      <c r="A20" s="6"/>
      <c r="B20" s="181"/>
      <c r="C20" s="110">
        <v>8</v>
      </c>
      <c r="D20" s="17" t="s">
        <v>47</v>
      </c>
      <c r="E20" s="8" t="s">
        <v>26</v>
      </c>
      <c r="F20" s="111" t="s">
        <v>48</v>
      </c>
      <c r="G20" s="8" t="s">
        <v>14</v>
      </c>
      <c r="H20" s="91" t="s">
        <v>49</v>
      </c>
      <c r="I20" s="15" t="s">
        <v>28</v>
      </c>
      <c r="J20" s="6"/>
    </row>
    <row r="21" spans="1:10" ht="45" x14ac:dyDescent="0.4">
      <c r="A21" s="6"/>
      <c r="B21" s="181"/>
      <c r="C21" s="110">
        <v>8</v>
      </c>
      <c r="D21" s="17" t="s">
        <v>47</v>
      </c>
      <c r="E21" s="8" t="s">
        <v>26</v>
      </c>
      <c r="F21" s="113" t="s">
        <v>48</v>
      </c>
      <c r="G21" s="8" t="s">
        <v>14</v>
      </c>
      <c r="H21" s="91" t="s">
        <v>50</v>
      </c>
      <c r="I21" s="15" t="s">
        <v>39</v>
      </c>
      <c r="J21" s="6"/>
    </row>
    <row r="22" spans="1:10" ht="45.5" thickBot="1" x14ac:dyDescent="0.45">
      <c r="A22" s="6"/>
      <c r="B22" s="181"/>
      <c r="C22" s="110">
        <v>8</v>
      </c>
      <c r="D22" s="17" t="s">
        <v>47</v>
      </c>
      <c r="E22" s="8" t="s">
        <v>26</v>
      </c>
      <c r="F22" s="112" t="s">
        <v>48</v>
      </c>
      <c r="G22" s="8" t="s">
        <v>14</v>
      </c>
      <c r="H22" s="91" t="s">
        <v>51</v>
      </c>
      <c r="I22" s="15" t="s">
        <v>34</v>
      </c>
      <c r="J22" s="6"/>
    </row>
    <row r="23" spans="1:10" ht="30" x14ac:dyDescent="0.4">
      <c r="A23" s="6"/>
      <c r="B23" s="181"/>
      <c r="C23" s="8">
        <v>9</v>
      </c>
      <c r="D23" s="17" t="s">
        <v>47</v>
      </c>
      <c r="E23" s="8" t="s">
        <v>26</v>
      </c>
      <c r="F23" s="2" t="s">
        <v>52</v>
      </c>
      <c r="G23" s="8" t="s">
        <v>14</v>
      </c>
      <c r="H23" s="91" t="s">
        <v>53</v>
      </c>
      <c r="I23" s="15" t="s">
        <v>34</v>
      </c>
      <c r="J23" s="6"/>
    </row>
    <row r="24" spans="1:10" ht="30" x14ac:dyDescent="0.4">
      <c r="A24" s="6"/>
      <c r="B24" s="181"/>
      <c r="C24" s="8">
        <v>10</v>
      </c>
      <c r="D24" s="17" t="s">
        <v>47</v>
      </c>
      <c r="E24" s="8" t="s">
        <v>26</v>
      </c>
      <c r="F24" s="2" t="s">
        <v>54</v>
      </c>
      <c r="G24" s="8" t="s">
        <v>14</v>
      </c>
      <c r="H24" s="148" t="s">
        <v>55</v>
      </c>
      <c r="I24" s="58" t="s">
        <v>46</v>
      </c>
      <c r="J24" s="6"/>
    </row>
    <row r="25" spans="1:10" ht="45" x14ac:dyDescent="0.4">
      <c r="A25" s="6"/>
      <c r="B25" s="181"/>
      <c r="C25" s="8">
        <v>11</v>
      </c>
      <c r="D25" s="13" t="s">
        <v>56</v>
      </c>
      <c r="E25" s="8" t="s">
        <v>30</v>
      </c>
      <c r="F25" s="2" t="s">
        <v>57</v>
      </c>
      <c r="G25" s="8" t="s">
        <v>14</v>
      </c>
      <c r="H25" s="148" t="s">
        <v>58</v>
      </c>
      <c r="I25" s="15" t="s">
        <v>34</v>
      </c>
      <c r="J25" s="6"/>
    </row>
    <row r="26" spans="1:10" ht="75" x14ac:dyDescent="0.4">
      <c r="A26" s="6"/>
      <c r="B26" s="181"/>
      <c r="C26" s="8">
        <v>12</v>
      </c>
      <c r="D26" s="13" t="s">
        <v>56</v>
      </c>
      <c r="E26" s="8" t="s">
        <v>30</v>
      </c>
      <c r="F26" s="2" t="s">
        <v>59</v>
      </c>
      <c r="G26" s="8" t="s">
        <v>14</v>
      </c>
      <c r="H26" s="148" t="s">
        <v>60</v>
      </c>
      <c r="I26" s="15" t="s">
        <v>28</v>
      </c>
      <c r="J26" s="6"/>
    </row>
    <row r="27" spans="1:10" ht="45" x14ac:dyDescent="0.4">
      <c r="A27" s="6"/>
      <c r="B27" s="181"/>
      <c r="C27" s="8">
        <v>13</v>
      </c>
      <c r="D27" s="13" t="s">
        <v>61</v>
      </c>
      <c r="E27" s="8" t="s">
        <v>30</v>
      </c>
      <c r="F27" s="2" t="s">
        <v>62</v>
      </c>
      <c r="G27" s="18" t="s">
        <v>12</v>
      </c>
      <c r="H27" s="160" t="s">
        <v>63</v>
      </c>
      <c r="I27" s="58" t="s">
        <v>46</v>
      </c>
      <c r="J27" s="6"/>
    </row>
    <row r="28" spans="1:10" ht="60" customHeight="1" x14ac:dyDescent="0.4">
      <c r="A28" s="6"/>
      <c r="B28" s="181"/>
      <c r="C28" s="8">
        <v>14</v>
      </c>
      <c r="D28" s="13" t="s">
        <v>61</v>
      </c>
      <c r="E28" s="8" t="s">
        <v>30</v>
      </c>
      <c r="F28" s="2" t="s">
        <v>64</v>
      </c>
      <c r="G28" s="8" t="s">
        <v>14</v>
      </c>
      <c r="H28" s="148" t="s">
        <v>65</v>
      </c>
      <c r="I28" s="15" t="s">
        <v>28</v>
      </c>
      <c r="J28" s="6"/>
    </row>
    <row r="29" spans="1:10" ht="45" x14ac:dyDescent="0.4">
      <c r="A29" s="6"/>
      <c r="B29" s="181"/>
      <c r="C29" s="8">
        <v>15</v>
      </c>
      <c r="D29" s="13" t="s">
        <v>61</v>
      </c>
      <c r="E29" s="8" t="s">
        <v>30</v>
      </c>
      <c r="F29" s="2" t="s">
        <v>66</v>
      </c>
      <c r="G29" s="8" t="s">
        <v>14</v>
      </c>
      <c r="H29" s="148" t="s">
        <v>67</v>
      </c>
      <c r="I29" s="58" t="s">
        <v>68</v>
      </c>
      <c r="J29" s="6"/>
    </row>
    <row r="30" spans="1:10" ht="30" x14ac:dyDescent="0.4">
      <c r="A30" s="6"/>
      <c r="B30" s="181"/>
      <c r="C30" s="8">
        <v>16</v>
      </c>
      <c r="D30" s="13" t="s">
        <v>61</v>
      </c>
      <c r="E30" s="8" t="s">
        <v>30</v>
      </c>
      <c r="F30" s="2" t="s">
        <v>69</v>
      </c>
      <c r="G30" s="8" t="s">
        <v>14</v>
      </c>
      <c r="H30" s="148" t="s">
        <v>70</v>
      </c>
      <c r="I30" s="58" t="s">
        <v>68</v>
      </c>
      <c r="J30" s="6"/>
    </row>
    <row r="31" spans="1:10" ht="45" x14ac:dyDescent="0.4">
      <c r="A31" s="6"/>
      <c r="B31" s="181"/>
      <c r="C31" s="8">
        <v>17</v>
      </c>
      <c r="D31" s="13" t="s">
        <v>61</v>
      </c>
      <c r="E31" s="8" t="s">
        <v>30</v>
      </c>
      <c r="F31" s="2" t="s">
        <v>71</v>
      </c>
      <c r="G31" s="8" t="s">
        <v>14</v>
      </c>
      <c r="H31" s="148" t="s">
        <v>72</v>
      </c>
      <c r="I31" s="58" t="s">
        <v>34</v>
      </c>
      <c r="J31" s="6"/>
    </row>
    <row r="32" spans="1:10" ht="45" x14ac:dyDescent="0.4">
      <c r="A32" s="6"/>
      <c r="B32" s="181"/>
      <c r="C32" s="8">
        <v>18</v>
      </c>
      <c r="D32" s="13" t="s">
        <v>61</v>
      </c>
      <c r="E32" s="8" t="s">
        <v>30</v>
      </c>
      <c r="F32" s="14" t="s">
        <v>73</v>
      </c>
      <c r="G32" s="8" t="s">
        <v>14</v>
      </c>
      <c r="H32" s="148" t="s">
        <v>74</v>
      </c>
      <c r="I32" s="58" t="s">
        <v>68</v>
      </c>
      <c r="J32" s="6"/>
    </row>
    <row r="33" spans="1:10" ht="45" x14ac:dyDescent="0.4">
      <c r="A33" s="6"/>
      <c r="B33" s="181"/>
      <c r="C33" s="8">
        <v>19</v>
      </c>
      <c r="D33" s="13" t="s">
        <v>61</v>
      </c>
      <c r="E33" s="8" t="s">
        <v>30</v>
      </c>
      <c r="F33" s="14" t="s">
        <v>75</v>
      </c>
      <c r="G33" s="8" t="s">
        <v>14</v>
      </c>
      <c r="H33" s="148" t="s">
        <v>76</v>
      </c>
      <c r="I33" s="58" t="s">
        <v>46</v>
      </c>
      <c r="J33" s="6"/>
    </row>
    <row r="34" spans="1:10" ht="45.5" thickBot="1" x14ac:dyDescent="0.45">
      <c r="A34" s="6"/>
      <c r="B34" s="181"/>
      <c r="C34" s="8">
        <v>20</v>
      </c>
      <c r="D34" s="13" t="s">
        <v>77</v>
      </c>
      <c r="E34" s="8" t="s">
        <v>30</v>
      </c>
      <c r="F34" s="2" t="s">
        <v>78</v>
      </c>
      <c r="G34" s="8" t="s">
        <v>14</v>
      </c>
      <c r="H34" s="148" t="s">
        <v>79</v>
      </c>
      <c r="I34" s="15" t="s">
        <v>28</v>
      </c>
      <c r="J34" s="6"/>
    </row>
    <row r="35" spans="1:10" ht="30" x14ac:dyDescent="0.4">
      <c r="A35" s="6"/>
      <c r="B35" s="181"/>
      <c r="C35" s="110">
        <v>21</v>
      </c>
      <c r="D35" s="13" t="s">
        <v>77</v>
      </c>
      <c r="E35" s="8" t="s">
        <v>30</v>
      </c>
      <c r="F35" s="114" t="s">
        <v>80</v>
      </c>
      <c r="G35" s="8" t="s">
        <v>14</v>
      </c>
      <c r="H35" s="148" t="s">
        <v>81</v>
      </c>
      <c r="I35" s="15" t="s">
        <v>39</v>
      </c>
      <c r="J35" s="6"/>
    </row>
    <row r="36" spans="1:10" ht="30.65" customHeight="1" thickBot="1" x14ac:dyDescent="0.45">
      <c r="A36" s="6"/>
      <c r="B36" s="181"/>
      <c r="C36" s="110">
        <v>21</v>
      </c>
      <c r="D36" s="13" t="s">
        <v>77</v>
      </c>
      <c r="E36" s="8" t="s">
        <v>30</v>
      </c>
      <c r="F36" s="115" t="s">
        <v>80</v>
      </c>
      <c r="G36" s="8" t="s">
        <v>14</v>
      </c>
      <c r="H36" s="148" t="s">
        <v>82</v>
      </c>
      <c r="I36" s="15" t="s">
        <v>28</v>
      </c>
      <c r="J36" s="6"/>
    </row>
    <row r="37" spans="1:10" ht="30" x14ac:dyDescent="0.4">
      <c r="A37" s="6"/>
      <c r="B37" s="181"/>
      <c r="C37" s="8">
        <v>22</v>
      </c>
      <c r="D37" s="13" t="s">
        <v>77</v>
      </c>
      <c r="E37" s="8" t="s">
        <v>30</v>
      </c>
      <c r="F37" s="2" t="s">
        <v>83</v>
      </c>
      <c r="G37" s="8" t="s">
        <v>14</v>
      </c>
      <c r="H37" s="148" t="s">
        <v>84</v>
      </c>
      <c r="I37" s="15" t="s">
        <v>34</v>
      </c>
      <c r="J37" s="6"/>
    </row>
    <row r="38" spans="1:10" ht="30.65" customHeight="1" thickBot="1" x14ac:dyDescent="0.45">
      <c r="A38" s="6"/>
      <c r="B38" s="181"/>
      <c r="C38" s="8">
        <v>23</v>
      </c>
      <c r="D38" s="13" t="s">
        <v>77</v>
      </c>
      <c r="E38" s="8" t="s">
        <v>30</v>
      </c>
      <c r="F38" s="2" t="s">
        <v>85</v>
      </c>
      <c r="G38" s="18" t="s">
        <v>12</v>
      </c>
      <c r="H38" s="148" t="s">
        <v>86</v>
      </c>
      <c r="I38" s="15" t="s">
        <v>34</v>
      </c>
      <c r="J38" s="6"/>
    </row>
    <row r="39" spans="1:10" ht="45" x14ac:dyDescent="0.4">
      <c r="A39" s="6"/>
      <c r="B39" s="181"/>
      <c r="C39" s="110">
        <v>24</v>
      </c>
      <c r="D39" s="13" t="s">
        <v>87</v>
      </c>
      <c r="E39" s="8" t="s">
        <v>30</v>
      </c>
      <c r="F39" s="114" t="s">
        <v>88</v>
      </c>
      <c r="G39" s="8" t="s">
        <v>14</v>
      </c>
      <c r="H39" s="148" t="s">
        <v>89</v>
      </c>
      <c r="I39" s="15" t="s">
        <v>39</v>
      </c>
      <c r="J39" s="6"/>
    </row>
    <row r="40" spans="1:10" ht="60.65" customHeight="1" thickBot="1" x14ac:dyDescent="0.45">
      <c r="A40" s="6"/>
      <c r="B40" s="182"/>
      <c r="C40" s="116">
        <v>24</v>
      </c>
      <c r="D40" s="20" t="s">
        <v>87</v>
      </c>
      <c r="E40" s="21" t="s">
        <v>30</v>
      </c>
      <c r="F40" s="115" t="s">
        <v>88</v>
      </c>
      <c r="G40" s="21" t="s">
        <v>14</v>
      </c>
      <c r="H40" s="161" t="s">
        <v>90</v>
      </c>
      <c r="I40" s="23" t="s">
        <v>28</v>
      </c>
      <c r="J40" s="6"/>
    </row>
    <row r="41" spans="1:10" ht="30.5" thickBot="1" x14ac:dyDescent="0.45">
      <c r="A41" s="6"/>
      <c r="B41" s="184" t="s">
        <v>91</v>
      </c>
      <c r="C41" s="10">
        <v>25</v>
      </c>
      <c r="D41" s="24" t="s">
        <v>92</v>
      </c>
      <c r="E41" s="10" t="s">
        <v>30</v>
      </c>
      <c r="F41" s="25" t="s">
        <v>93</v>
      </c>
      <c r="G41" s="18" t="s">
        <v>12</v>
      </c>
      <c r="H41" s="152" t="s">
        <v>94</v>
      </c>
      <c r="I41" s="12" t="s">
        <v>28</v>
      </c>
      <c r="J41" s="6"/>
    </row>
    <row r="42" spans="1:10" ht="45" customHeight="1" x14ac:dyDescent="0.4">
      <c r="A42" s="6"/>
      <c r="B42" s="185"/>
      <c r="C42" s="110">
        <v>26</v>
      </c>
      <c r="D42" s="13" t="s">
        <v>92</v>
      </c>
      <c r="E42" s="8" t="s">
        <v>30</v>
      </c>
      <c r="F42" s="114" t="s">
        <v>95</v>
      </c>
      <c r="G42" s="43" t="s">
        <v>12</v>
      </c>
      <c r="H42" s="148" t="s">
        <v>96</v>
      </c>
      <c r="I42" s="15" t="s">
        <v>34</v>
      </c>
      <c r="J42" s="6"/>
    </row>
    <row r="43" spans="1:10" ht="30.5" thickBot="1" x14ac:dyDescent="0.45">
      <c r="A43" s="6"/>
      <c r="B43" s="185"/>
      <c r="C43" s="110">
        <v>26</v>
      </c>
      <c r="D43" s="13" t="s">
        <v>92</v>
      </c>
      <c r="E43" s="8" t="s">
        <v>30</v>
      </c>
      <c r="F43" s="115" t="s">
        <v>95</v>
      </c>
      <c r="G43" s="43" t="s">
        <v>12</v>
      </c>
      <c r="H43" s="148" t="s">
        <v>97</v>
      </c>
      <c r="I43" s="58" t="s">
        <v>28</v>
      </c>
      <c r="J43" s="6"/>
    </row>
    <row r="44" spans="1:10" ht="30" x14ac:dyDescent="0.4">
      <c r="A44" s="6"/>
      <c r="B44" s="185"/>
      <c r="C44" s="8">
        <v>27</v>
      </c>
      <c r="D44" s="13" t="s">
        <v>92</v>
      </c>
      <c r="E44" s="8" t="s">
        <v>30</v>
      </c>
      <c r="F44" s="2" t="s">
        <v>98</v>
      </c>
      <c r="G44" s="18" t="s">
        <v>12</v>
      </c>
      <c r="H44" s="148" t="s">
        <v>669</v>
      </c>
      <c r="I44" s="58" t="s">
        <v>34</v>
      </c>
      <c r="J44" s="6"/>
    </row>
    <row r="45" spans="1:10" ht="60.65" customHeight="1" thickBot="1" x14ac:dyDescent="0.45">
      <c r="A45" s="6"/>
      <c r="B45" s="185"/>
      <c r="C45" s="8">
        <v>28</v>
      </c>
      <c r="D45" s="13" t="s">
        <v>92</v>
      </c>
      <c r="E45" s="8" t="s">
        <v>30</v>
      </c>
      <c r="F45" s="2" t="s">
        <v>99</v>
      </c>
      <c r="G45" s="8" t="s">
        <v>14</v>
      </c>
      <c r="H45" s="148" t="s">
        <v>100</v>
      </c>
      <c r="I45" s="58" t="s">
        <v>34</v>
      </c>
      <c r="J45" s="6"/>
    </row>
    <row r="46" spans="1:10" ht="45" x14ac:dyDescent="0.4">
      <c r="A46" s="6"/>
      <c r="B46" s="185"/>
      <c r="C46" s="110">
        <v>29</v>
      </c>
      <c r="D46" s="13" t="s">
        <v>92</v>
      </c>
      <c r="E46" s="8" t="s">
        <v>30</v>
      </c>
      <c r="F46" s="114" t="s">
        <v>101</v>
      </c>
      <c r="G46" s="8" t="s">
        <v>14</v>
      </c>
      <c r="H46" s="148" t="s">
        <v>102</v>
      </c>
      <c r="I46" s="58" t="s">
        <v>34</v>
      </c>
      <c r="J46" s="6"/>
    </row>
    <row r="47" spans="1:10" ht="45" x14ac:dyDescent="0.4">
      <c r="A47" s="6"/>
      <c r="B47" s="185"/>
      <c r="C47" s="110">
        <v>29</v>
      </c>
      <c r="D47" s="13" t="s">
        <v>92</v>
      </c>
      <c r="E47" s="8" t="s">
        <v>30</v>
      </c>
      <c r="F47" s="117" t="s">
        <v>101</v>
      </c>
      <c r="G47" s="8" t="s">
        <v>14</v>
      </c>
      <c r="H47" s="148" t="s">
        <v>103</v>
      </c>
      <c r="I47" s="58" t="s">
        <v>39</v>
      </c>
      <c r="J47" s="6"/>
    </row>
    <row r="48" spans="1:10" ht="45.5" thickBot="1" x14ac:dyDescent="0.45">
      <c r="A48" s="6"/>
      <c r="B48" s="185"/>
      <c r="C48" s="110">
        <v>29</v>
      </c>
      <c r="D48" s="13" t="s">
        <v>92</v>
      </c>
      <c r="E48" s="8" t="s">
        <v>30</v>
      </c>
      <c r="F48" s="115" t="s">
        <v>101</v>
      </c>
      <c r="G48" s="8" t="s">
        <v>14</v>
      </c>
      <c r="H48" s="148" t="s">
        <v>104</v>
      </c>
      <c r="I48" s="58" t="s">
        <v>28</v>
      </c>
      <c r="J48" s="6"/>
    </row>
    <row r="49" spans="1:10" ht="45.65" customHeight="1" thickBot="1" x14ac:dyDescent="0.45">
      <c r="A49" s="6"/>
      <c r="B49" s="185"/>
      <c r="C49" s="8">
        <v>30</v>
      </c>
      <c r="D49" s="13" t="s">
        <v>92</v>
      </c>
      <c r="E49" s="8" t="s">
        <v>30</v>
      </c>
      <c r="F49" s="2" t="s">
        <v>105</v>
      </c>
      <c r="G49" s="8" t="s">
        <v>14</v>
      </c>
      <c r="H49" s="148" t="s">
        <v>106</v>
      </c>
      <c r="I49" s="58" t="s">
        <v>34</v>
      </c>
      <c r="J49" s="6"/>
    </row>
    <row r="50" spans="1:10" ht="75" customHeight="1" x14ac:dyDescent="0.4">
      <c r="A50" s="6"/>
      <c r="B50" s="185"/>
      <c r="C50" s="110">
        <v>31</v>
      </c>
      <c r="D50" s="17" t="s">
        <v>107</v>
      </c>
      <c r="E50" s="8" t="s">
        <v>26</v>
      </c>
      <c r="F50" s="114" t="s">
        <v>642</v>
      </c>
      <c r="G50" s="8" t="s">
        <v>14</v>
      </c>
      <c r="H50" s="148" t="s">
        <v>108</v>
      </c>
      <c r="I50" s="58" t="s">
        <v>28</v>
      </c>
      <c r="J50" s="6"/>
    </row>
    <row r="51" spans="1:10" ht="60.5" thickBot="1" x14ac:dyDescent="0.45">
      <c r="A51" s="6"/>
      <c r="B51" s="185"/>
      <c r="C51" s="110">
        <v>31</v>
      </c>
      <c r="D51" s="17" t="s">
        <v>107</v>
      </c>
      <c r="E51" s="8" t="s">
        <v>26</v>
      </c>
      <c r="F51" s="164" t="s">
        <v>642</v>
      </c>
      <c r="G51" s="8" t="s">
        <v>14</v>
      </c>
      <c r="H51" s="148" t="s">
        <v>109</v>
      </c>
      <c r="I51" s="58" t="s">
        <v>34</v>
      </c>
      <c r="J51" s="6"/>
    </row>
    <row r="52" spans="1:10" ht="45" customHeight="1" x14ac:dyDescent="0.4">
      <c r="A52" s="6"/>
      <c r="B52" s="185"/>
      <c r="C52" s="110">
        <v>32</v>
      </c>
      <c r="D52" s="17" t="s">
        <v>107</v>
      </c>
      <c r="E52" s="8" t="s">
        <v>26</v>
      </c>
      <c r="F52" s="165" t="s">
        <v>624</v>
      </c>
      <c r="G52" s="8" t="s">
        <v>14</v>
      </c>
      <c r="H52" s="148" t="s">
        <v>670</v>
      </c>
      <c r="I52" s="58" t="s">
        <v>28</v>
      </c>
      <c r="J52" s="6"/>
    </row>
    <row r="53" spans="1:10" ht="45" customHeight="1" x14ac:dyDescent="0.4">
      <c r="A53" s="6"/>
      <c r="B53" s="185"/>
      <c r="C53" s="110">
        <v>32</v>
      </c>
      <c r="D53" s="17" t="s">
        <v>107</v>
      </c>
      <c r="E53" s="8" t="s">
        <v>26</v>
      </c>
      <c r="F53" s="166" t="s">
        <v>624</v>
      </c>
      <c r="G53" s="8" t="s">
        <v>14</v>
      </c>
      <c r="H53" s="148" t="s">
        <v>671</v>
      </c>
      <c r="I53" s="58" t="s">
        <v>34</v>
      </c>
      <c r="J53" s="6"/>
    </row>
    <row r="54" spans="1:10" ht="30.5" thickBot="1" x14ac:dyDescent="0.45">
      <c r="A54" s="6"/>
      <c r="B54" s="185"/>
      <c r="C54" s="110">
        <v>32</v>
      </c>
      <c r="D54" s="17" t="s">
        <v>107</v>
      </c>
      <c r="E54" s="8" t="s">
        <v>26</v>
      </c>
      <c r="F54" s="164" t="s">
        <v>624</v>
      </c>
      <c r="G54" s="8" t="s">
        <v>14</v>
      </c>
      <c r="H54" s="148" t="s">
        <v>110</v>
      </c>
      <c r="I54" s="58" t="s">
        <v>46</v>
      </c>
      <c r="J54" s="6"/>
    </row>
    <row r="55" spans="1:10" ht="30" x14ac:dyDescent="0.4">
      <c r="A55" s="6"/>
      <c r="B55" s="185"/>
      <c r="C55" s="110">
        <v>33</v>
      </c>
      <c r="D55" s="17" t="s">
        <v>107</v>
      </c>
      <c r="E55" s="8" t="s">
        <v>26</v>
      </c>
      <c r="F55" s="114" t="s">
        <v>111</v>
      </c>
      <c r="G55" s="8" t="s">
        <v>14</v>
      </c>
      <c r="H55" s="148" t="s">
        <v>112</v>
      </c>
      <c r="I55" s="58" t="s">
        <v>68</v>
      </c>
      <c r="J55" s="6"/>
    </row>
    <row r="56" spans="1:10" ht="30.5" thickBot="1" x14ac:dyDescent="0.45">
      <c r="A56" s="6"/>
      <c r="B56" s="185"/>
      <c r="C56" s="110">
        <v>33</v>
      </c>
      <c r="D56" s="17" t="s">
        <v>107</v>
      </c>
      <c r="E56" s="8" t="s">
        <v>26</v>
      </c>
      <c r="F56" s="115" t="s">
        <v>111</v>
      </c>
      <c r="G56" s="8" t="s">
        <v>14</v>
      </c>
      <c r="H56" s="148" t="s">
        <v>113</v>
      </c>
      <c r="I56" s="58" t="s">
        <v>28</v>
      </c>
      <c r="J56" s="6"/>
    </row>
    <row r="57" spans="1:10" ht="30.5" thickBot="1" x14ac:dyDescent="0.45">
      <c r="A57" s="6"/>
      <c r="B57" s="185"/>
      <c r="C57" s="8">
        <v>34</v>
      </c>
      <c r="D57" s="17" t="s">
        <v>107</v>
      </c>
      <c r="E57" s="8" t="s">
        <v>26</v>
      </c>
      <c r="F57" s="2" t="s">
        <v>114</v>
      </c>
      <c r="G57" s="8" t="s">
        <v>14</v>
      </c>
      <c r="H57" s="148" t="s">
        <v>115</v>
      </c>
      <c r="I57" s="58" t="s">
        <v>34</v>
      </c>
      <c r="J57" s="6"/>
    </row>
    <row r="58" spans="1:10" ht="45" customHeight="1" x14ac:dyDescent="0.4">
      <c r="A58" s="6"/>
      <c r="B58" s="185"/>
      <c r="C58" s="110">
        <v>35</v>
      </c>
      <c r="D58" s="17" t="s">
        <v>107</v>
      </c>
      <c r="E58" s="8" t="s">
        <v>26</v>
      </c>
      <c r="F58" s="114" t="s">
        <v>116</v>
      </c>
      <c r="G58" s="8" t="s">
        <v>14</v>
      </c>
      <c r="H58" s="148" t="s">
        <v>117</v>
      </c>
      <c r="I58" s="58" t="s">
        <v>68</v>
      </c>
      <c r="J58" s="6"/>
    </row>
    <row r="59" spans="1:10" ht="30.5" thickBot="1" x14ac:dyDescent="0.45">
      <c r="A59" s="6"/>
      <c r="B59" s="185"/>
      <c r="C59" s="110">
        <v>35</v>
      </c>
      <c r="D59" s="17" t="s">
        <v>107</v>
      </c>
      <c r="E59" s="8" t="s">
        <v>26</v>
      </c>
      <c r="F59" s="115" t="s">
        <v>116</v>
      </c>
      <c r="G59" s="8" t="s">
        <v>14</v>
      </c>
      <c r="H59" s="148" t="s">
        <v>118</v>
      </c>
      <c r="I59" s="58" t="s">
        <v>46</v>
      </c>
      <c r="J59" s="6"/>
    </row>
    <row r="60" spans="1:10" ht="30" x14ac:dyDescent="0.4">
      <c r="A60" s="6"/>
      <c r="B60" s="185"/>
      <c r="C60" s="110">
        <v>36</v>
      </c>
      <c r="D60" s="17" t="s">
        <v>107</v>
      </c>
      <c r="E60" s="8" t="s">
        <v>26</v>
      </c>
      <c r="F60" s="114" t="s">
        <v>119</v>
      </c>
      <c r="G60" s="8" t="s">
        <v>14</v>
      </c>
      <c r="H60" s="148" t="s">
        <v>120</v>
      </c>
      <c r="I60" s="58" t="s">
        <v>28</v>
      </c>
      <c r="J60" s="6"/>
    </row>
    <row r="61" spans="1:10" ht="30" x14ac:dyDescent="0.4">
      <c r="A61" s="6"/>
      <c r="B61" s="185"/>
      <c r="C61" s="110">
        <v>36</v>
      </c>
      <c r="D61" s="17" t="s">
        <v>107</v>
      </c>
      <c r="E61" s="8" t="s">
        <v>26</v>
      </c>
      <c r="F61" s="117" t="s">
        <v>119</v>
      </c>
      <c r="G61" s="8" t="s">
        <v>14</v>
      </c>
      <c r="H61" s="148" t="s">
        <v>121</v>
      </c>
      <c r="I61" s="58" t="s">
        <v>34</v>
      </c>
      <c r="J61" s="6"/>
    </row>
    <row r="62" spans="1:10" ht="30.5" thickBot="1" x14ac:dyDescent="0.45">
      <c r="A62" s="6"/>
      <c r="B62" s="185"/>
      <c r="C62" s="110">
        <v>36</v>
      </c>
      <c r="D62" s="17" t="s">
        <v>107</v>
      </c>
      <c r="E62" s="8" t="s">
        <v>26</v>
      </c>
      <c r="F62" s="115" t="s">
        <v>119</v>
      </c>
      <c r="G62" s="8" t="s">
        <v>14</v>
      </c>
      <c r="H62" s="148" t="s">
        <v>122</v>
      </c>
      <c r="I62" s="58" t="s">
        <v>46</v>
      </c>
      <c r="J62" s="6"/>
    </row>
    <row r="63" spans="1:10" ht="45" customHeight="1" x14ac:dyDescent="0.4">
      <c r="A63" s="6"/>
      <c r="B63" s="185"/>
      <c r="C63" s="8">
        <v>37</v>
      </c>
      <c r="D63" s="17" t="s">
        <v>107</v>
      </c>
      <c r="E63" s="75" t="s">
        <v>26</v>
      </c>
      <c r="F63" s="2" t="s">
        <v>123</v>
      </c>
      <c r="G63" s="75" t="s">
        <v>14</v>
      </c>
      <c r="H63" s="148" t="s">
        <v>124</v>
      </c>
      <c r="I63" s="58" t="s">
        <v>28</v>
      </c>
      <c r="J63" s="6"/>
    </row>
    <row r="64" spans="1:10" ht="45.65" customHeight="1" thickBot="1" x14ac:dyDescent="0.45">
      <c r="A64" s="6"/>
      <c r="B64" s="185"/>
      <c r="C64" s="8">
        <v>38</v>
      </c>
      <c r="D64" s="13" t="s">
        <v>125</v>
      </c>
      <c r="E64" s="75" t="s">
        <v>30</v>
      </c>
      <c r="F64" s="148" t="s">
        <v>628</v>
      </c>
      <c r="G64" s="75" t="s">
        <v>14</v>
      </c>
      <c r="H64" s="148" t="s">
        <v>126</v>
      </c>
      <c r="I64" s="58" t="s">
        <v>28</v>
      </c>
      <c r="J64" s="6"/>
    </row>
    <row r="65" spans="1:10" ht="30" x14ac:dyDescent="0.4">
      <c r="A65" s="6"/>
      <c r="B65" s="185"/>
      <c r="C65" s="110">
        <v>39</v>
      </c>
      <c r="D65" s="13" t="s">
        <v>125</v>
      </c>
      <c r="E65" s="8" t="s">
        <v>30</v>
      </c>
      <c r="F65" s="114" t="s">
        <v>127</v>
      </c>
      <c r="G65" s="8" t="s">
        <v>14</v>
      </c>
      <c r="H65" s="148" t="s">
        <v>128</v>
      </c>
      <c r="I65" s="58" t="s">
        <v>34</v>
      </c>
      <c r="J65" s="6"/>
    </row>
    <row r="66" spans="1:10" ht="30" x14ac:dyDescent="0.4">
      <c r="A66" s="6"/>
      <c r="B66" s="185"/>
      <c r="C66" s="110">
        <v>39</v>
      </c>
      <c r="D66" s="13" t="s">
        <v>125</v>
      </c>
      <c r="E66" s="8" t="s">
        <v>30</v>
      </c>
      <c r="F66" s="117" t="s">
        <v>127</v>
      </c>
      <c r="G66" s="8" t="s">
        <v>14</v>
      </c>
      <c r="H66" s="148" t="s">
        <v>129</v>
      </c>
      <c r="I66" s="58" t="s">
        <v>46</v>
      </c>
      <c r="J66" s="6"/>
    </row>
    <row r="67" spans="1:10" ht="30.5" thickBot="1" x14ac:dyDescent="0.45">
      <c r="A67" s="6"/>
      <c r="B67" s="185"/>
      <c r="C67" s="110">
        <v>39</v>
      </c>
      <c r="D67" s="13" t="s">
        <v>125</v>
      </c>
      <c r="E67" s="8" t="s">
        <v>30</v>
      </c>
      <c r="F67" s="115" t="s">
        <v>127</v>
      </c>
      <c r="G67" s="8" t="s">
        <v>14</v>
      </c>
      <c r="H67" s="148" t="s">
        <v>130</v>
      </c>
      <c r="I67" s="58" t="s">
        <v>39</v>
      </c>
      <c r="J67" s="6"/>
    </row>
    <row r="68" spans="1:10" ht="30" x14ac:dyDescent="0.4">
      <c r="A68" s="6"/>
      <c r="B68" s="185"/>
      <c r="C68" s="110">
        <v>40</v>
      </c>
      <c r="D68" s="13" t="s">
        <v>125</v>
      </c>
      <c r="E68" s="8" t="s">
        <v>30</v>
      </c>
      <c r="F68" s="114" t="s">
        <v>131</v>
      </c>
      <c r="G68" s="8" t="s">
        <v>14</v>
      </c>
      <c r="H68" s="148" t="s">
        <v>132</v>
      </c>
      <c r="I68" s="58" t="s">
        <v>34</v>
      </c>
      <c r="J68" s="6"/>
    </row>
    <row r="69" spans="1:10" ht="30.5" thickBot="1" x14ac:dyDescent="0.45">
      <c r="A69" s="6"/>
      <c r="B69" s="185"/>
      <c r="C69" s="110">
        <v>40</v>
      </c>
      <c r="D69" s="13" t="s">
        <v>125</v>
      </c>
      <c r="E69" s="8" t="s">
        <v>30</v>
      </c>
      <c r="F69" s="115" t="s">
        <v>131</v>
      </c>
      <c r="G69" s="8" t="s">
        <v>14</v>
      </c>
      <c r="H69" s="148" t="s">
        <v>133</v>
      </c>
      <c r="I69" s="58" t="s">
        <v>46</v>
      </c>
      <c r="J69" s="6"/>
    </row>
    <row r="70" spans="1:10" ht="30" x14ac:dyDescent="0.4">
      <c r="A70" s="6"/>
      <c r="B70" s="185"/>
      <c r="C70" s="8">
        <v>41</v>
      </c>
      <c r="D70" s="13" t="s">
        <v>125</v>
      </c>
      <c r="E70" s="8" t="s">
        <v>30</v>
      </c>
      <c r="F70" s="2" t="s">
        <v>134</v>
      </c>
      <c r="G70" s="8" t="s">
        <v>14</v>
      </c>
      <c r="H70" s="148" t="s">
        <v>135</v>
      </c>
      <c r="I70" s="58" t="s">
        <v>34</v>
      </c>
      <c r="J70" s="6"/>
    </row>
    <row r="71" spans="1:10" ht="30" x14ac:dyDescent="0.4">
      <c r="A71" s="6"/>
      <c r="B71" s="185"/>
      <c r="C71" s="8">
        <v>42</v>
      </c>
      <c r="D71" s="13" t="s">
        <v>125</v>
      </c>
      <c r="E71" s="8" t="s">
        <v>30</v>
      </c>
      <c r="F71" s="2" t="s">
        <v>136</v>
      </c>
      <c r="G71" s="8" t="s">
        <v>14</v>
      </c>
      <c r="H71" s="148" t="s">
        <v>137</v>
      </c>
      <c r="I71" s="58" t="s">
        <v>46</v>
      </c>
      <c r="J71" s="6"/>
    </row>
    <row r="72" spans="1:10" ht="60.65" customHeight="1" thickBot="1" x14ac:dyDescent="0.45">
      <c r="A72" s="6"/>
      <c r="B72" s="185"/>
      <c r="C72" s="8">
        <v>43</v>
      </c>
      <c r="D72" s="13" t="s">
        <v>125</v>
      </c>
      <c r="E72" s="8" t="s">
        <v>30</v>
      </c>
      <c r="F72" s="2" t="s">
        <v>138</v>
      </c>
      <c r="G72" s="8" t="s">
        <v>14</v>
      </c>
      <c r="H72" s="148" t="s">
        <v>139</v>
      </c>
      <c r="I72" s="58" t="s">
        <v>34</v>
      </c>
      <c r="J72" s="6"/>
    </row>
    <row r="73" spans="1:10" ht="30" x14ac:dyDescent="0.4">
      <c r="A73" s="6"/>
      <c r="B73" s="185"/>
      <c r="C73" s="110">
        <v>44</v>
      </c>
      <c r="D73" s="13" t="s">
        <v>140</v>
      </c>
      <c r="E73" s="8" t="s">
        <v>30</v>
      </c>
      <c r="F73" s="114" t="s">
        <v>141</v>
      </c>
      <c r="G73" s="8" t="s">
        <v>14</v>
      </c>
      <c r="H73" s="148" t="s">
        <v>142</v>
      </c>
      <c r="I73" s="58" t="s">
        <v>34</v>
      </c>
      <c r="J73" s="6"/>
    </row>
    <row r="74" spans="1:10" ht="30" x14ac:dyDescent="0.4">
      <c r="A74" s="6"/>
      <c r="B74" s="185"/>
      <c r="C74" s="110">
        <v>44</v>
      </c>
      <c r="D74" s="13" t="s">
        <v>140</v>
      </c>
      <c r="E74" s="8" t="s">
        <v>30</v>
      </c>
      <c r="F74" s="117" t="s">
        <v>141</v>
      </c>
      <c r="G74" s="8" t="s">
        <v>14</v>
      </c>
      <c r="H74" s="148" t="s">
        <v>143</v>
      </c>
      <c r="I74" s="58" t="s">
        <v>28</v>
      </c>
      <c r="J74" s="6"/>
    </row>
    <row r="75" spans="1:10" ht="30.5" thickBot="1" x14ac:dyDescent="0.45">
      <c r="A75" s="6"/>
      <c r="B75" s="185"/>
      <c r="C75" s="110">
        <v>44</v>
      </c>
      <c r="D75" s="13" t="s">
        <v>140</v>
      </c>
      <c r="E75" s="8" t="s">
        <v>30</v>
      </c>
      <c r="F75" s="115" t="s">
        <v>141</v>
      </c>
      <c r="G75" s="8" t="s">
        <v>14</v>
      </c>
      <c r="H75" s="148" t="s">
        <v>144</v>
      </c>
      <c r="I75" s="58" t="s">
        <v>46</v>
      </c>
      <c r="J75" s="6"/>
    </row>
    <row r="76" spans="1:10" x14ac:dyDescent="0.4">
      <c r="A76" s="6"/>
      <c r="B76" s="185"/>
      <c r="C76" s="8">
        <v>45</v>
      </c>
      <c r="D76" s="13" t="s">
        <v>140</v>
      </c>
      <c r="E76" s="8" t="s">
        <v>30</v>
      </c>
      <c r="F76" s="2" t="s">
        <v>145</v>
      </c>
      <c r="G76" s="8" t="s">
        <v>14</v>
      </c>
      <c r="H76" s="148" t="s">
        <v>146</v>
      </c>
      <c r="I76" s="58" t="s">
        <v>34</v>
      </c>
      <c r="J76" s="6"/>
    </row>
    <row r="77" spans="1:10" ht="60" customHeight="1" x14ac:dyDescent="0.4">
      <c r="A77" s="6"/>
      <c r="B77" s="185"/>
      <c r="C77" s="8">
        <v>46</v>
      </c>
      <c r="D77" s="17" t="s">
        <v>147</v>
      </c>
      <c r="E77" s="8" t="s">
        <v>26</v>
      </c>
      <c r="F77" s="2" t="s">
        <v>148</v>
      </c>
      <c r="G77" s="8" t="s">
        <v>14</v>
      </c>
      <c r="H77" s="148" t="s">
        <v>149</v>
      </c>
      <c r="I77" s="58" t="s">
        <v>39</v>
      </c>
      <c r="J77" s="6"/>
    </row>
    <row r="78" spans="1:10" ht="30.5" thickBot="1" x14ac:dyDescent="0.45">
      <c r="A78" s="6"/>
      <c r="B78" s="185"/>
      <c r="C78" s="8">
        <v>47</v>
      </c>
      <c r="D78" s="17" t="s">
        <v>147</v>
      </c>
      <c r="E78" s="8" t="s">
        <v>26</v>
      </c>
      <c r="F78" s="2" t="s">
        <v>150</v>
      </c>
      <c r="G78" s="8" t="s">
        <v>14</v>
      </c>
      <c r="H78" s="148" t="s">
        <v>151</v>
      </c>
      <c r="I78" s="58" t="s">
        <v>46</v>
      </c>
      <c r="J78" s="6"/>
    </row>
    <row r="79" spans="1:10" ht="30" x14ac:dyDescent="0.4">
      <c r="A79" s="6"/>
      <c r="B79" s="185"/>
      <c r="C79" s="110">
        <v>48</v>
      </c>
      <c r="D79" s="13" t="s">
        <v>152</v>
      </c>
      <c r="E79" s="8" t="s">
        <v>30</v>
      </c>
      <c r="F79" s="114" t="s">
        <v>629</v>
      </c>
      <c r="G79" s="8" t="s">
        <v>14</v>
      </c>
      <c r="H79" s="148" t="s">
        <v>153</v>
      </c>
      <c r="I79" s="58" t="s">
        <v>28</v>
      </c>
      <c r="J79" s="6"/>
    </row>
    <row r="80" spans="1:10" ht="30.5" thickBot="1" x14ac:dyDescent="0.45">
      <c r="A80" s="6"/>
      <c r="B80" s="185"/>
      <c r="C80" s="110">
        <v>48</v>
      </c>
      <c r="D80" s="13" t="s">
        <v>152</v>
      </c>
      <c r="E80" s="8" t="s">
        <v>30</v>
      </c>
      <c r="F80" s="150" t="s">
        <v>629</v>
      </c>
      <c r="G80" s="8" t="s">
        <v>14</v>
      </c>
      <c r="H80" s="148" t="s">
        <v>154</v>
      </c>
      <c r="I80" s="58" t="s">
        <v>39</v>
      </c>
      <c r="J80" s="6"/>
    </row>
    <row r="81" spans="1:10" ht="45.65" customHeight="1" thickBot="1" x14ac:dyDescent="0.45">
      <c r="A81" s="6"/>
      <c r="B81" s="185"/>
      <c r="C81" s="8">
        <v>49</v>
      </c>
      <c r="D81" s="13" t="s">
        <v>152</v>
      </c>
      <c r="E81" s="8" t="s">
        <v>30</v>
      </c>
      <c r="F81" s="2" t="s">
        <v>155</v>
      </c>
      <c r="G81" s="2" t="s">
        <v>14</v>
      </c>
      <c r="H81" s="148" t="s">
        <v>156</v>
      </c>
      <c r="I81" s="58" t="s">
        <v>68</v>
      </c>
      <c r="J81" s="6"/>
    </row>
    <row r="82" spans="1:10" ht="45" customHeight="1" x14ac:dyDescent="0.4">
      <c r="A82" s="6"/>
      <c r="B82" s="185"/>
      <c r="C82" s="110">
        <v>50</v>
      </c>
      <c r="D82" s="13" t="s">
        <v>152</v>
      </c>
      <c r="E82" s="8" t="s">
        <v>30</v>
      </c>
      <c r="F82" s="151" t="s">
        <v>630</v>
      </c>
      <c r="G82" s="8" t="s">
        <v>14</v>
      </c>
      <c r="H82" s="148" t="s">
        <v>157</v>
      </c>
      <c r="I82" s="58" t="s">
        <v>34</v>
      </c>
      <c r="J82" s="6"/>
    </row>
    <row r="83" spans="1:10" ht="30.5" thickBot="1" x14ac:dyDescent="0.45">
      <c r="A83" s="6"/>
      <c r="B83" s="185"/>
      <c r="C83" s="110">
        <v>50</v>
      </c>
      <c r="D83" s="13" t="s">
        <v>152</v>
      </c>
      <c r="E83" s="8" t="s">
        <v>30</v>
      </c>
      <c r="F83" s="115" t="s">
        <v>630</v>
      </c>
      <c r="G83" s="8" t="s">
        <v>14</v>
      </c>
      <c r="H83" s="148" t="s">
        <v>158</v>
      </c>
      <c r="I83" s="58" t="s">
        <v>68</v>
      </c>
      <c r="J83" s="6"/>
    </row>
    <row r="84" spans="1:10" ht="30.5" thickBot="1" x14ac:dyDescent="0.45">
      <c r="A84" s="6"/>
      <c r="B84" s="185"/>
      <c r="C84" s="8">
        <v>51</v>
      </c>
      <c r="D84" s="13" t="s">
        <v>152</v>
      </c>
      <c r="E84" s="8" t="s">
        <v>30</v>
      </c>
      <c r="F84" s="2" t="s">
        <v>159</v>
      </c>
      <c r="G84" s="8"/>
      <c r="H84" s="148" t="s">
        <v>160</v>
      </c>
      <c r="I84" s="58" t="s">
        <v>46</v>
      </c>
      <c r="J84" s="6"/>
    </row>
    <row r="85" spans="1:10" ht="45" x14ac:dyDescent="0.4">
      <c r="A85" s="6"/>
      <c r="B85" s="185"/>
      <c r="C85" s="110">
        <v>52</v>
      </c>
      <c r="D85" s="13" t="s">
        <v>152</v>
      </c>
      <c r="E85" s="8" t="s">
        <v>30</v>
      </c>
      <c r="F85" s="114" t="s">
        <v>631</v>
      </c>
      <c r="G85" s="8" t="s">
        <v>14</v>
      </c>
      <c r="H85" s="148" t="s">
        <v>161</v>
      </c>
      <c r="I85" s="15" t="s">
        <v>34</v>
      </c>
      <c r="J85" s="6"/>
    </row>
    <row r="86" spans="1:10" ht="45.5" thickBot="1" x14ac:dyDescent="0.45">
      <c r="A86" s="6"/>
      <c r="B86" s="185"/>
      <c r="C86" s="110">
        <v>52</v>
      </c>
      <c r="D86" s="13" t="s">
        <v>152</v>
      </c>
      <c r="E86" s="8" t="s">
        <v>30</v>
      </c>
      <c r="F86" s="150" t="s">
        <v>632</v>
      </c>
      <c r="G86" s="8" t="s">
        <v>14</v>
      </c>
      <c r="H86" s="148" t="s">
        <v>162</v>
      </c>
      <c r="I86" s="58" t="s">
        <v>68</v>
      </c>
      <c r="J86" s="6"/>
    </row>
    <row r="87" spans="1:10" ht="45.5" thickBot="1" x14ac:dyDescent="0.45">
      <c r="A87" s="6"/>
      <c r="B87" s="185"/>
      <c r="C87" s="8">
        <v>53</v>
      </c>
      <c r="D87" s="13" t="s">
        <v>152</v>
      </c>
      <c r="E87" s="8" t="s">
        <v>30</v>
      </c>
      <c r="F87" s="2" t="s">
        <v>163</v>
      </c>
      <c r="G87" s="8" t="s">
        <v>14</v>
      </c>
      <c r="H87" s="148" t="s">
        <v>164</v>
      </c>
      <c r="I87" s="15" t="s">
        <v>34</v>
      </c>
      <c r="J87" s="6"/>
    </row>
    <row r="88" spans="1:10" ht="60" customHeight="1" x14ac:dyDescent="0.4">
      <c r="A88" s="6"/>
      <c r="B88" s="180" t="s">
        <v>165</v>
      </c>
      <c r="C88" s="10">
        <v>54</v>
      </c>
      <c r="D88" s="24" t="s">
        <v>166</v>
      </c>
      <c r="E88" s="10" t="s">
        <v>30</v>
      </c>
      <c r="F88" s="152" t="s">
        <v>633</v>
      </c>
      <c r="G88" s="10" t="s">
        <v>14</v>
      </c>
      <c r="H88" s="152" t="s">
        <v>167</v>
      </c>
      <c r="I88" s="59" t="s">
        <v>46</v>
      </c>
      <c r="J88" s="6"/>
    </row>
    <row r="89" spans="1:10" ht="30" x14ac:dyDescent="0.4">
      <c r="A89" s="6"/>
      <c r="B89" s="181"/>
      <c r="C89" s="8">
        <v>55</v>
      </c>
      <c r="D89" s="13" t="s">
        <v>166</v>
      </c>
      <c r="E89" s="8" t="s">
        <v>30</v>
      </c>
      <c r="F89" s="2" t="s">
        <v>168</v>
      </c>
      <c r="G89" s="8" t="s">
        <v>14</v>
      </c>
      <c r="H89" s="130" t="s">
        <v>169</v>
      </c>
      <c r="I89" s="58" t="s">
        <v>170</v>
      </c>
      <c r="J89" s="6"/>
    </row>
    <row r="90" spans="1:10" ht="30" x14ac:dyDescent="0.4">
      <c r="A90" s="6"/>
      <c r="B90" s="181"/>
      <c r="C90" s="8">
        <v>56</v>
      </c>
      <c r="D90" s="13" t="s">
        <v>166</v>
      </c>
      <c r="E90" s="8" t="s">
        <v>30</v>
      </c>
      <c r="F90" s="148" t="s">
        <v>634</v>
      </c>
      <c r="G90" s="8" t="s">
        <v>14</v>
      </c>
      <c r="H90" s="148" t="s">
        <v>171</v>
      </c>
      <c r="I90" s="58" t="s">
        <v>28</v>
      </c>
      <c r="J90" s="6"/>
    </row>
    <row r="91" spans="1:10" ht="45" x14ac:dyDescent="0.4">
      <c r="A91" s="6"/>
      <c r="B91" s="181"/>
      <c r="C91" s="8">
        <v>57</v>
      </c>
      <c r="D91" s="13" t="s">
        <v>166</v>
      </c>
      <c r="E91" s="8" t="s">
        <v>30</v>
      </c>
      <c r="F91" s="2" t="s">
        <v>172</v>
      </c>
      <c r="G91" s="8" t="s">
        <v>14</v>
      </c>
      <c r="H91" s="148" t="s">
        <v>173</v>
      </c>
      <c r="I91" s="58" t="s">
        <v>68</v>
      </c>
      <c r="J91" s="6"/>
    </row>
    <row r="92" spans="1:10" ht="75" x14ac:dyDescent="0.4">
      <c r="A92" s="6"/>
      <c r="B92" s="181"/>
      <c r="C92" s="8">
        <v>58</v>
      </c>
      <c r="D92" s="13" t="s">
        <v>174</v>
      </c>
      <c r="E92" s="8" t="s">
        <v>30</v>
      </c>
      <c r="F92" s="148" t="s">
        <v>635</v>
      </c>
      <c r="G92" s="8" t="s">
        <v>14</v>
      </c>
      <c r="H92" s="148" t="s">
        <v>175</v>
      </c>
      <c r="I92" s="58" t="s">
        <v>68</v>
      </c>
      <c r="J92" s="6"/>
    </row>
    <row r="93" spans="1:10" ht="30.5" thickBot="1" x14ac:dyDescent="0.45">
      <c r="A93" s="6"/>
      <c r="B93" s="181"/>
      <c r="C93" s="8">
        <v>59</v>
      </c>
      <c r="D93" s="13" t="s">
        <v>174</v>
      </c>
      <c r="E93" s="8" t="s">
        <v>30</v>
      </c>
      <c r="F93" s="91" t="s">
        <v>636</v>
      </c>
      <c r="G93" s="18" t="s">
        <v>12</v>
      </c>
      <c r="H93" s="148" t="s">
        <v>176</v>
      </c>
      <c r="I93" s="58" t="s">
        <v>34</v>
      </c>
      <c r="J93" s="6"/>
    </row>
    <row r="94" spans="1:10" ht="30" x14ac:dyDescent="0.4">
      <c r="A94" s="6"/>
      <c r="B94" s="181"/>
      <c r="C94" s="110">
        <v>60</v>
      </c>
      <c r="D94" s="13" t="s">
        <v>174</v>
      </c>
      <c r="E94" s="8" t="s">
        <v>30</v>
      </c>
      <c r="F94" s="114" t="s">
        <v>177</v>
      </c>
      <c r="G94" s="8" t="s">
        <v>14</v>
      </c>
      <c r="H94" s="148" t="s">
        <v>178</v>
      </c>
      <c r="I94" s="58" t="s">
        <v>34</v>
      </c>
      <c r="J94" s="6"/>
    </row>
    <row r="95" spans="1:10" ht="30.5" thickBot="1" x14ac:dyDescent="0.45">
      <c r="A95" s="6"/>
      <c r="B95" s="181"/>
      <c r="C95" s="110">
        <v>60</v>
      </c>
      <c r="D95" s="13" t="s">
        <v>174</v>
      </c>
      <c r="E95" s="8" t="s">
        <v>30</v>
      </c>
      <c r="F95" s="115" t="s">
        <v>177</v>
      </c>
      <c r="G95" s="8" t="s">
        <v>14</v>
      </c>
      <c r="H95" s="148" t="s">
        <v>179</v>
      </c>
      <c r="I95" s="58" t="s">
        <v>46</v>
      </c>
      <c r="J95" s="6"/>
    </row>
    <row r="96" spans="1:10" ht="45" x14ac:dyDescent="0.4">
      <c r="A96" s="6"/>
      <c r="B96" s="181"/>
      <c r="C96" s="8">
        <v>61</v>
      </c>
      <c r="D96" s="13" t="s">
        <v>174</v>
      </c>
      <c r="E96" s="8" t="s">
        <v>30</v>
      </c>
      <c r="F96" s="2" t="s">
        <v>637</v>
      </c>
      <c r="G96" s="8" t="s">
        <v>14</v>
      </c>
      <c r="H96" s="148" t="s">
        <v>180</v>
      </c>
      <c r="I96" s="58" t="s">
        <v>68</v>
      </c>
      <c r="J96" s="6"/>
    </row>
    <row r="97" spans="1:10" ht="45" x14ac:dyDescent="0.4">
      <c r="A97" s="6"/>
      <c r="B97" s="181"/>
      <c r="C97" s="8">
        <v>62</v>
      </c>
      <c r="D97" s="13" t="s">
        <v>174</v>
      </c>
      <c r="E97" s="8" t="s">
        <v>30</v>
      </c>
      <c r="F97" s="2" t="s">
        <v>181</v>
      </c>
      <c r="G97" s="8" t="s">
        <v>14</v>
      </c>
      <c r="H97" s="148" t="s">
        <v>182</v>
      </c>
      <c r="I97" s="58" t="s">
        <v>68</v>
      </c>
      <c r="J97" s="6"/>
    </row>
    <row r="98" spans="1:10" ht="45.5" thickBot="1" x14ac:dyDescent="0.45">
      <c r="A98" s="6"/>
      <c r="B98" s="181"/>
      <c r="C98" s="8">
        <v>63</v>
      </c>
      <c r="D98" s="13" t="s">
        <v>183</v>
      </c>
      <c r="E98" s="8" t="s">
        <v>30</v>
      </c>
      <c r="F98" s="2" t="s">
        <v>184</v>
      </c>
      <c r="G98" s="18" t="s">
        <v>12</v>
      </c>
      <c r="H98" s="148" t="s">
        <v>185</v>
      </c>
      <c r="I98" s="58" t="s">
        <v>28</v>
      </c>
      <c r="J98" s="6"/>
    </row>
    <row r="99" spans="1:10" ht="75" x14ac:dyDescent="0.4">
      <c r="A99" s="6"/>
      <c r="B99" s="181"/>
      <c r="C99" s="110">
        <v>64</v>
      </c>
      <c r="D99" s="13" t="s">
        <v>186</v>
      </c>
      <c r="E99" s="8" t="s">
        <v>30</v>
      </c>
      <c r="F99" s="114" t="s">
        <v>187</v>
      </c>
      <c r="G99" s="8" t="s">
        <v>14</v>
      </c>
      <c r="H99" s="148" t="s">
        <v>188</v>
      </c>
      <c r="I99" s="58" t="s">
        <v>34</v>
      </c>
      <c r="J99" s="6"/>
    </row>
    <row r="100" spans="1:10" ht="75.5" thickBot="1" x14ac:dyDescent="0.45">
      <c r="A100" s="6"/>
      <c r="B100" s="181"/>
      <c r="C100" s="110">
        <v>64</v>
      </c>
      <c r="D100" s="13" t="s">
        <v>186</v>
      </c>
      <c r="E100" s="8" t="s">
        <v>30</v>
      </c>
      <c r="F100" s="115" t="s">
        <v>187</v>
      </c>
      <c r="G100" s="8" t="s">
        <v>14</v>
      </c>
      <c r="H100" s="148" t="s">
        <v>189</v>
      </c>
      <c r="I100" s="58" t="s">
        <v>39</v>
      </c>
      <c r="J100" s="6"/>
    </row>
    <row r="101" spans="1:10" ht="60" x14ac:dyDescent="0.4">
      <c r="A101" s="6"/>
      <c r="B101" s="181"/>
      <c r="C101" s="110">
        <v>65</v>
      </c>
      <c r="D101" s="17" t="s">
        <v>190</v>
      </c>
      <c r="E101" s="8" t="s">
        <v>26</v>
      </c>
      <c r="F101" s="114" t="s">
        <v>638</v>
      </c>
      <c r="G101" s="8" t="s">
        <v>14</v>
      </c>
      <c r="H101" s="148" t="s">
        <v>191</v>
      </c>
      <c r="I101" s="58" t="s">
        <v>68</v>
      </c>
      <c r="J101" s="6"/>
    </row>
    <row r="102" spans="1:10" ht="60.5" thickBot="1" x14ac:dyDescent="0.45">
      <c r="A102" s="6"/>
      <c r="B102" s="181"/>
      <c r="C102" s="110">
        <v>65</v>
      </c>
      <c r="D102" s="17" t="s">
        <v>190</v>
      </c>
      <c r="E102" s="8" t="s">
        <v>26</v>
      </c>
      <c r="F102" s="115" t="s">
        <v>638</v>
      </c>
      <c r="G102" s="8" t="s">
        <v>14</v>
      </c>
      <c r="H102" s="148" t="s">
        <v>192</v>
      </c>
      <c r="I102" s="58" t="s">
        <v>28</v>
      </c>
      <c r="J102" s="6"/>
    </row>
    <row r="103" spans="1:10" ht="60" x14ac:dyDescent="0.4">
      <c r="A103" s="6"/>
      <c r="B103" s="181"/>
      <c r="C103" s="110">
        <v>66</v>
      </c>
      <c r="D103" s="17" t="s">
        <v>190</v>
      </c>
      <c r="E103" s="8" t="s">
        <v>26</v>
      </c>
      <c r="F103" s="114" t="s">
        <v>193</v>
      </c>
      <c r="G103" s="8" t="s">
        <v>14</v>
      </c>
      <c r="H103" s="148" t="s">
        <v>194</v>
      </c>
      <c r="I103" s="58" t="s">
        <v>34</v>
      </c>
      <c r="J103" s="6"/>
    </row>
    <row r="104" spans="1:10" ht="60.5" thickBot="1" x14ac:dyDescent="0.45">
      <c r="A104" s="6"/>
      <c r="B104" s="181"/>
      <c r="C104" s="110">
        <v>66</v>
      </c>
      <c r="D104" s="17" t="s">
        <v>190</v>
      </c>
      <c r="E104" s="8" t="s">
        <v>26</v>
      </c>
      <c r="F104" s="115" t="s">
        <v>193</v>
      </c>
      <c r="G104" s="8" t="s">
        <v>14</v>
      </c>
      <c r="H104" s="148" t="s">
        <v>195</v>
      </c>
      <c r="I104" s="58" t="s">
        <v>46</v>
      </c>
      <c r="J104" s="6"/>
    </row>
    <row r="105" spans="1:10" ht="60.65" customHeight="1" thickBot="1" x14ac:dyDescent="0.45">
      <c r="A105" s="6"/>
      <c r="B105" s="181"/>
      <c r="C105" s="8">
        <v>67</v>
      </c>
      <c r="D105" s="17" t="s">
        <v>190</v>
      </c>
      <c r="E105" s="8" t="s">
        <v>26</v>
      </c>
      <c r="F105" s="2" t="s">
        <v>196</v>
      </c>
      <c r="G105" s="8" t="s">
        <v>14</v>
      </c>
      <c r="H105" s="148" t="s">
        <v>197</v>
      </c>
      <c r="I105" s="58" t="s">
        <v>34</v>
      </c>
      <c r="J105" s="6"/>
    </row>
    <row r="106" spans="1:10" ht="60" customHeight="1" x14ac:dyDescent="0.4">
      <c r="A106" s="6"/>
      <c r="B106" s="181"/>
      <c r="C106" s="110">
        <v>68</v>
      </c>
      <c r="D106" s="17" t="s">
        <v>198</v>
      </c>
      <c r="E106" s="8" t="s">
        <v>26</v>
      </c>
      <c r="F106" s="114" t="s">
        <v>199</v>
      </c>
      <c r="G106" s="8" t="s">
        <v>14</v>
      </c>
      <c r="H106" s="148" t="s">
        <v>200</v>
      </c>
      <c r="I106" s="58" t="s">
        <v>68</v>
      </c>
      <c r="J106" s="6"/>
    </row>
    <row r="107" spans="1:10" ht="45.5" thickBot="1" x14ac:dyDescent="0.45">
      <c r="A107" s="6"/>
      <c r="B107" s="181"/>
      <c r="C107" s="110">
        <v>68</v>
      </c>
      <c r="D107" s="17" t="s">
        <v>198</v>
      </c>
      <c r="E107" s="8" t="s">
        <v>26</v>
      </c>
      <c r="F107" s="115" t="s">
        <v>199</v>
      </c>
      <c r="G107" s="8" t="s">
        <v>14</v>
      </c>
      <c r="H107" s="148" t="s">
        <v>201</v>
      </c>
      <c r="I107" s="58" t="s">
        <v>28</v>
      </c>
      <c r="J107" s="6"/>
    </row>
    <row r="108" spans="1:10" ht="81.650000000000006" customHeight="1" thickBot="1" x14ac:dyDescent="0.45">
      <c r="A108" s="6"/>
      <c r="B108" s="182"/>
      <c r="C108" s="19">
        <v>69</v>
      </c>
      <c r="D108" s="26" t="s">
        <v>198</v>
      </c>
      <c r="E108" s="21" t="s">
        <v>26</v>
      </c>
      <c r="F108" s="22" t="s">
        <v>202</v>
      </c>
      <c r="G108" s="21" t="s">
        <v>14</v>
      </c>
      <c r="H108" s="161" t="s">
        <v>203</v>
      </c>
      <c r="I108" s="60" t="s">
        <v>34</v>
      </c>
      <c r="J108" s="6"/>
    </row>
    <row r="109" spans="1:10" ht="45" x14ac:dyDescent="0.4">
      <c r="A109" s="6"/>
      <c r="B109" s="185" t="s">
        <v>204</v>
      </c>
      <c r="C109" s="8">
        <v>70</v>
      </c>
      <c r="D109" s="13" t="s">
        <v>205</v>
      </c>
      <c r="E109" s="8" t="s">
        <v>30</v>
      </c>
      <c r="F109" s="2" t="s">
        <v>206</v>
      </c>
      <c r="G109" s="8" t="s">
        <v>14</v>
      </c>
      <c r="H109" s="148" t="s">
        <v>207</v>
      </c>
      <c r="I109" s="58" t="s">
        <v>46</v>
      </c>
      <c r="J109" s="6"/>
    </row>
    <row r="110" spans="1:10" ht="30" x14ac:dyDescent="0.4">
      <c r="A110" s="6"/>
      <c r="B110" s="185"/>
      <c r="C110" s="8">
        <v>71</v>
      </c>
      <c r="D110" s="13" t="s">
        <v>205</v>
      </c>
      <c r="E110" s="8" t="s">
        <v>30</v>
      </c>
      <c r="F110" s="2" t="s">
        <v>208</v>
      </c>
      <c r="G110" s="18" t="s">
        <v>12</v>
      </c>
      <c r="H110" s="148" t="s">
        <v>209</v>
      </c>
      <c r="I110" s="58" t="s">
        <v>170</v>
      </c>
      <c r="J110" s="6"/>
    </row>
    <row r="111" spans="1:10" ht="45" x14ac:dyDescent="0.4">
      <c r="A111" s="6"/>
      <c r="B111" s="185"/>
      <c r="C111" s="8">
        <v>72</v>
      </c>
      <c r="D111" s="13" t="s">
        <v>205</v>
      </c>
      <c r="E111" s="8" t="s">
        <v>30</v>
      </c>
      <c r="F111" s="2" t="s">
        <v>210</v>
      </c>
      <c r="G111" s="8" t="s">
        <v>14</v>
      </c>
      <c r="H111" s="148" t="s">
        <v>211</v>
      </c>
      <c r="I111" s="58" t="s">
        <v>28</v>
      </c>
      <c r="J111" s="6"/>
    </row>
    <row r="112" spans="1:10" ht="45" x14ac:dyDescent="0.4">
      <c r="A112" s="6"/>
      <c r="B112" s="185"/>
      <c r="C112" s="8">
        <v>73</v>
      </c>
      <c r="D112" s="13" t="s">
        <v>205</v>
      </c>
      <c r="E112" s="8" t="s">
        <v>30</v>
      </c>
      <c r="F112" s="2" t="s">
        <v>212</v>
      </c>
      <c r="G112" s="8" t="s">
        <v>14</v>
      </c>
      <c r="H112" s="148" t="s">
        <v>213</v>
      </c>
      <c r="I112" s="58" t="s">
        <v>68</v>
      </c>
      <c r="J112" s="6"/>
    </row>
    <row r="113" spans="1:10" ht="75" x14ac:dyDescent="0.4">
      <c r="A113" s="6"/>
      <c r="B113" s="185"/>
      <c r="C113" s="8">
        <v>74</v>
      </c>
      <c r="D113" s="13" t="s">
        <v>214</v>
      </c>
      <c r="E113" s="8" t="s">
        <v>30</v>
      </c>
      <c r="F113" s="2" t="s">
        <v>215</v>
      </c>
      <c r="G113" s="8" t="s">
        <v>14</v>
      </c>
      <c r="H113" s="148" t="s">
        <v>216</v>
      </c>
      <c r="I113" s="58" t="s">
        <v>68</v>
      </c>
      <c r="J113" s="6"/>
    </row>
    <row r="114" spans="1:10" ht="30" x14ac:dyDescent="0.4">
      <c r="A114" s="6"/>
      <c r="B114" s="185"/>
      <c r="C114" s="8">
        <v>75</v>
      </c>
      <c r="D114" s="13" t="s">
        <v>214</v>
      </c>
      <c r="E114" s="8" t="s">
        <v>30</v>
      </c>
      <c r="F114" s="2" t="s">
        <v>217</v>
      </c>
      <c r="G114" s="8" t="s">
        <v>14</v>
      </c>
      <c r="H114" s="148" t="s">
        <v>218</v>
      </c>
      <c r="I114" s="58" t="s">
        <v>34</v>
      </c>
      <c r="J114" s="6"/>
    </row>
    <row r="115" spans="1:10" ht="45" x14ac:dyDescent="0.4">
      <c r="A115" s="6"/>
      <c r="B115" s="185"/>
      <c r="C115" s="8">
        <v>76</v>
      </c>
      <c r="D115" s="13" t="s">
        <v>214</v>
      </c>
      <c r="E115" s="8" t="s">
        <v>30</v>
      </c>
      <c r="F115" s="2" t="s">
        <v>219</v>
      </c>
      <c r="G115" s="8" t="s">
        <v>14</v>
      </c>
      <c r="H115" s="148" t="s">
        <v>220</v>
      </c>
      <c r="I115" s="58" t="s">
        <v>34</v>
      </c>
      <c r="J115" s="6"/>
    </row>
    <row r="116" spans="1:10" ht="45.5" thickBot="1" x14ac:dyDescent="0.45">
      <c r="A116" s="6"/>
      <c r="B116" s="185"/>
      <c r="C116" s="8">
        <v>77</v>
      </c>
      <c r="D116" s="27" t="s">
        <v>221</v>
      </c>
      <c r="E116" s="8" t="s">
        <v>30</v>
      </c>
      <c r="F116" s="2" t="s">
        <v>222</v>
      </c>
      <c r="G116" s="8" t="s">
        <v>14</v>
      </c>
      <c r="H116" s="148" t="s">
        <v>223</v>
      </c>
      <c r="I116" s="58" t="s">
        <v>68</v>
      </c>
      <c r="J116" s="6"/>
    </row>
    <row r="117" spans="1:10" ht="30" x14ac:dyDescent="0.4">
      <c r="A117" s="6"/>
      <c r="B117" s="185"/>
      <c r="C117" s="110">
        <v>78</v>
      </c>
      <c r="D117" s="17" t="s">
        <v>224</v>
      </c>
      <c r="E117" s="8" t="s">
        <v>26</v>
      </c>
      <c r="F117" s="114" t="s">
        <v>225</v>
      </c>
      <c r="G117" s="8" t="s">
        <v>14</v>
      </c>
      <c r="H117" s="148" t="s">
        <v>226</v>
      </c>
      <c r="I117" s="58" t="s">
        <v>34</v>
      </c>
      <c r="J117" s="6"/>
    </row>
    <row r="118" spans="1:10" ht="45.65" customHeight="1" thickBot="1" x14ac:dyDescent="0.45">
      <c r="A118" s="6"/>
      <c r="B118" s="185"/>
      <c r="C118" s="110">
        <v>78</v>
      </c>
      <c r="D118" s="17" t="s">
        <v>224</v>
      </c>
      <c r="E118" s="8" t="s">
        <v>26</v>
      </c>
      <c r="F118" s="115" t="s">
        <v>225</v>
      </c>
      <c r="G118" s="8" t="s">
        <v>14</v>
      </c>
      <c r="H118" s="148" t="s">
        <v>227</v>
      </c>
      <c r="I118" s="58" t="s">
        <v>28</v>
      </c>
      <c r="J118" s="6"/>
    </row>
    <row r="119" spans="1:10" ht="45.5" thickBot="1" x14ac:dyDescent="0.45">
      <c r="A119" s="6"/>
      <c r="B119" s="185"/>
      <c r="C119" s="8">
        <v>79</v>
      </c>
      <c r="D119" s="17" t="s">
        <v>228</v>
      </c>
      <c r="E119" s="8" t="s">
        <v>26</v>
      </c>
      <c r="F119" s="2" t="s">
        <v>229</v>
      </c>
      <c r="G119" s="8" t="s">
        <v>14</v>
      </c>
      <c r="H119" s="148" t="s">
        <v>230</v>
      </c>
      <c r="I119" s="58" t="s">
        <v>68</v>
      </c>
      <c r="J119" s="6"/>
    </row>
    <row r="120" spans="1:10" ht="30" x14ac:dyDescent="0.4">
      <c r="A120" s="6"/>
      <c r="B120" s="185"/>
      <c r="C120" s="110">
        <v>80</v>
      </c>
      <c r="D120" s="17" t="s">
        <v>228</v>
      </c>
      <c r="E120" s="8" t="s">
        <v>26</v>
      </c>
      <c r="F120" s="114" t="s">
        <v>231</v>
      </c>
      <c r="G120" s="8" t="s">
        <v>14</v>
      </c>
      <c r="H120" s="148" t="s">
        <v>232</v>
      </c>
      <c r="I120" s="58" t="s">
        <v>34</v>
      </c>
      <c r="J120" s="6"/>
    </row>
    <row r="121" spans="1:10" ht="30.5" thickBot="1" x14ac:dyDescent="0.45">
      <c r="A121" s="6"/>
      <c r="B121" s="185"/>
      <c r="C121" s="110">
        <v>80</v>
      </c>
      <c r="D121" s="17" t="s">
        <v>228</v>
      </c>
      <c r="E121" s="8" t="s">
        <v>26</v>
      </c>
      <c r="F121" s="115" t="s">
        <v>231</v>
      </c>
      <c r="G121" s="8" t="s">
        <v>14</v>
      </c>
      <c r="H121" s="148" t="s">
        <v>233</v>
      </c>
      <c r="I121" s="58" t="s">
        <v>46</v>
      </c>
      <c r="J121" s="6"/>
    </row>
    <row r="122" spans="1:10" ht="60" x14ac:dyDescent="0.4">
      <c r="A122" s="6"/>
      <c r="B122" s="185"/>
      <c r="C122" s="8">
        <v>81</v>
      </c>
      <c r="D122" s="17" t="s">
        <v>234</v>
      </c>
      <c r="E122" s="8" t="s">
        <v>26</v>
      </c>
      <c r="F122" s="2" t="s">
        <v>235</v>
      </c>
      <c r="G122" s="8" t="s">
        <v>14</v>
      </c>
      <c r="H122" s="148" t="s">
        <v>236</v>
      </c>
      <c r="I122" s="58" t="s">
        <v>46</v>
      </c>
      <c r="J122" s="6"/>
    </row>
    <row r="123" spans="1:10" ht="60" x14ac:dyDescent="0.4">
      <c r="A123" s="6"/>
      <c r="B123" s="185"/>
      <c r="C123" s="8">
        <v>82</v>
      </c>
      <c r="D123" s="17" t="s">
        <v>234</v>
      </c>
      <c r="E123" s="8" t="s">
        <v>26</v>
      </c>
      <c r="F123" s="148" t="s">
        <v>237</v>
      </c>
      <c r="G123" s="8" t="s">
        <v>14</v>
      </c>
      <c r="H123" s="148" t="s">
        <v>238</v>
      </c>
      <c r="I123" s="58" t="s">
        <v>46</v>
      </c>
      <c r="J123" s="6"/>
    </row>
    <row r="124" spans="1:10" ht="30" x14ac:dyDescent="0.4">
      <c r="A124" s="6"/>
      <c r="B124" s="185"/>
      <c r="C124" s="8">
        <v>83</v>
      </c>
      <c r="D124" s="17" t="s">
        <v>234</v>
      </c>
      <c r="E124" s="8" t="s">
        <v>26</v>
      </c>
      <c r="F124" s="148" t="s">
        <v>239</v>
      </c>
      <c r="G124" s="8" t="s">
        <v>14</v>
      </c>
      <c r="H124" s="148" t="s">
        <v>240</v>
      </c>
      <c r="I124" s="58" t="s">
        <v>34</v>
      </c>
      <c r="J124" s="6"/>
    </row>
    <row r="125" spans="1:10" ht="45" x14ac:dyDescent="0.4">
      <c r="A125" s="6"/>
      <c r="B125" s="185"/>
      <c r="C125" s="8">
        <v>84</v>
      </c>
      <c r="D125" s="13" t="s">
        <v>241</v>
      </c>
      <c r="E125" s="8" t="s">
        <v>30</v>
      </c>
      <c r="F125" s="148" t="s">
        <v>242</v>
      </c>
      <c r="G125" s="8" t="s">
        <v>14</v>
      </c>
      <c r="H125" s="148" t="s">
        <v>672</v>
      </c>
      <c r="I125" s="58" t="s">
        <v>28</v>
      </c>
      <c r="J125" s="6"/>
    </row>
    <row r="126" spans="1:10" ht="45" x14ac:dyDescent="0.4">
      <c r="A126" s="6"/>
      <c r="B126" s="185"/>
      <c r="C126" s="75">
        <v>85</v>
      </c>
      <c r="D126" s="13" t="s">
        <v>241</v>
      </c>
      <c r="E126" s="8" t="s">
        <v>30</v>
      </c>
      <c r="F126" s="2" t="s">
        <v>243</v>
      </c>
      <c r="G126" s="8" t="s">
        <v>14</v>
      </c>
      <c r="H126" s="148" t="s">
        <v>668</v>
      </c>
      <c r="I126" s="58" t="s">
        <v>68</v>
      </c>
      <c r="J126" s="6"/>
    </row>
    <row r="127" spans="1:10" ht="30" x14ac:dyDescent="0.4">
      <c r="A127" s="6"/>
      <c r="B127" s="185"/>
      <c r="C127" s="75">
        <v>86</v>
      </c>
      <c r="D127" s="13" t="s">
        <v>241</v>
      </c>
      <c r="E127" s="8" t="s">
        <v>30</v>
      </c>
      <c r="F127" s="2" t="s">
        <v>244</v>
      </c>
      <c r="G127" s="8" t="s">
        <v>14</v>
      </c>
      <c r="H127" s="148" t="s">
        <v>245</v>
      </c>
      <c r="I127" s="58" t="s">
        <v>68</v>
      </c>
      <c r="J127" s="6"/>
    </row>
    <row r="128" spans="1:10" ht="45" x14ac:dyDescent="0.4">
      <c r="A128" s="6"/>
      <c r="B128" s="185"/>
      <c r="C128" s="8">
        <v>87</v>
      </c>
      <c r="D128" s="13" t="s">
        <v>241</v>
      </c>
      <c r="E128" s="8" t="s">
        <v>30</v>
      </c>
      <c r="F128" s="2" t="s">
        <v>246</v>
      </c>
      <c r="G128" s="8" t="s">
        <v>14</v>
      </c>
      <c r="H128" s="148" t="s">
        <v>247</v>
      </c>
      <c r="I128" s="58" t="s">
        <v>34</v>
      </c>
      <c r="J128" s="6"/>
    </row>
    <row r="129" spans="1:10" ht="30.5" thickBot="1" x14ac:dyDescent="0.45">
      <c r="A129" s="6"/>
      <c r="B129" s="185"/>
      <c r="C129" s="8">
        <v>88</v>
      </c>
      <c r="D129" s="13" t="s">
        <v>241</v>
      </c>
      <c r="E129" s="8" t="s">
        <v>30</v>
      </c>
      <c r="F129" s="2" t="s">
        <v>248</v>
      </c>
      <c r="G129" s="8" t="s">
        <v>14</v>
      </c>
      <c r="H129" s="148" t="s">
        <v>249</v>
      </c>
      <c r="I129" s="58" t="s">
        <v>46</v>
      </c>
      <c r="J129" s="6"/>
    </row>
    <row r="130" spans="1:10" ht="45" x14ac:dyDescent="0.4">
      <c r="A130" s="6"/>
      <c r="B130" s="185"/>
      <c r="C130" s="110">
        <v>89</v>
      </c>
      <c r="D130" s="13" t="s">
        <v>241</v>
      </c>
      <c r="E130" s="8" t="s">
        <v>30</v>
      </c>
      <c r="F130" s="114" t="s">
        <v>250</v>
      </c>
      <c r="G130" s="8" t="s">
        <v>14</v>
      </c>
      <c r="H130" s="148" t="s">
        <v>251</v>
      </c>
      <c r="I130" s="58" t="s">
        <v>34</v>
      </c>
      <c r="J130" s="6"/>
    </row>
    <row r="131" spans="1:10" ht="45.5" thickBot="1" x14ac:dyDescent="0.45">
      <c r="A131" s="6"/>
      <c r="B131" s="185"/>
      <c r="C131" s="110">
        <v>89</v>
      </c>
      <c r="D131" s="13" t="s">
        <v>241</v>
      </c>
      <c r="E131" s="8" t="s">
        <v>30</v>
      </c>
      <c r="F131" s="115" t="s">
        <v>250</v>
      </c>
      <c r="G131" s="8" t="s">
        <v>14</v>
      </c>
      <c r="H131" s="148" t="s">
        <v>252</v>
      </c>
      <c r="I131" s="58" t="s">
        <v>28</v>
      </c>
      <c r="J131" s="6"/>
    </row>
    <row r="132" spans="1:10" ht="45.5" thickBot="1" x14ac:dyDescent="0.45">
      <c r="A132" s="6"/>
      <c r="B132" s="185"/>
      <c r="C132" s="8">
        <v>90</v>
      </c>
      <c r="D132" s="13" t="s">
        <v>241</v>
      </c>
      <c r="E132" s="8" t="s">
        <v>30</v>
      </c>
      <c r="F132" s="2" t="s">
        <v>253</v>
      </c>
      <c r="G132" s="8" t="s">
        <v>14</v>
      </c>
      <c r="H132" s="148" t="s">
        <v>254</v>
      </c>
      <c r="I132" s="58" t="s">
        <v>34</v>
      </c>
      <c r="J132" s="6"/>
    </row>
    <row r="133" spans="1:10" ht="76.150000000000006" customHeight="1" x14ac:dyDescent="0.4">
      <c r="A133" s="6"/>
      <c r="B133" s="185"/>
      <c r="C133" s="126">
        <v>91</v>
      </c>
      <c r="D133" s="17" t="s">
        <v>255</v>
      </c>
      <c r="E133" s="8" t="s">
        <v>26</v>
      </c>
      <c r="F133" s="151" t="s">
        <v>644</v>
      </c>
      <c r="G133" s="8" t="s">
        <v>14</v>
      </c>
      <c r="H133" s="148" t="s">
        <v>256</v>
      </c>
      <c r="I133" s="58" t="s">
        <v>46</v>
      </c>
      <c r="J133" s="6"/>
    </row>
    <row r="134" spans="1:10" ht="79.150000000000006" customHeight="1" thickBot="1" x14ac:dyDescent="0.45">
      <c r="A134" s="6"/>
      <c r="B134" s="185"/>
      <c r="C134" s="126">
        <v>91</v>
      </c>
      <c r="D134" s="17" t="s">
        <v>255</v>
      </c>
      <c r="E134" s="8" t="s">
        <v>26</v>
      </c>
      <c r="F134" s="150" t="s">
        <v>644</v>
      </c>
      <c r="G134" s="8" t="s">
        <v>14</v>
      </c>
      <c r="H134" s="148" t="s">
        <v>257</v>
      </c>
      <c r="I134" s="58" t="s">
        <v>28</v>
      </c>
      <c r="J134" s="6"/>
    </row>
    <row r="135" spans="1:10" ht="45" x14ac:dyDescent="0.4">
      <c r="A135" s="6"/>
      <c r="B135" s="185"/>
      <c r="C135" s="75">
        <v>92</v>
      </c>
      <c r="D135" s="17" t="s">
        <v>255</v>
      </c>
      <c r="E135" s="8" t="s">
        <v>26</v>
      </c>
      <c r="F135" s="148" t="s">
        <v>645</v>
      </c>
      <c r="G135" s="8" t="s">
        <v>14</v>
      </c>
      <c r="H135" s="148" t="s">
        <v>258</v>
      </c>
      <c r="I135" s="58" t="s">
        <v>259</v>
      </c>
      <c r="J135" s="6"/>
    </row>
    <row r="136" spans="1:10" ht="60.5" thickBot="1" x14ac:dyDescent="0.45">
      <c r="A136" s="6"/>
      <c r="B136" s="185"/>
      <c r="C136" s="75">
        <v>93</v>
      </c>
      <c r="D136" s="17" t="s">
        <v>255</v>
      </c>
      <c r="E136" s="8" t="s">
        <v>26</v>
      </c>
      <c r="F136" s="2" t="s">
        <v>260</v>
      </c>
      <c r="G136" s="8" t="s">
        <v>14</v>
      </c>
      <c r="H136" s="148" t="s">
        <v>261</v>
      </c>
      <c r="I136" s="58" t="s">
        <v>34</v>
      </c>
      <c r="J136" s="6"/>
    </row>
    <row r="137" spans="1:10" ht="30" x14ac:dyDescent="0.4">
      <c r="A137" s="6"/>
      <c r="B137" s="185"/>
      <c r="C137" s="126">
        <v>94</v>
      </c>
      <c r="D137" s="17" t="s">
        <v>262</v>
      </c>
      <c r="E137" s="8" t="s">
        <v>26</v>
      </c>
      <c r="F137" s="114" t="s">
        <v>263</v>
      </c>
      <c r="G137" s="43" t="s">
        <v>12</v>
      </c>
      <c r="H137" s="148" t="s">
        <v>264</v>
      </c>
      <c r="I137" s="58" t="s">
        <v>46</v>
      </c>
      <c r="J137" s="6"/>
    </row>
    <row r="138" spans="1:10" ht="30" x14ac:dyDescent="0.4">
      <c r="A138" s="6"/>
      <c r="B138" s="185"/>
      <c r="C138" s="110">
        <v>94</v>
      </c>
      <c r="D138" s="17" t="s">
        <v>262</v>
      </c>
      <c r="E138" s="8" t="s">
        <v>26</v>
      </c>
      <c r="F138" s="117" t="s">
        <v>263</v>
      </c>
      <c r="G138" s="43" t="s">
        <v>12</v>
      </c>
      <c r="H138" s="148" t="s">
        <v>265</v>
      </c>
      <c r="I138" s="58" t="s">
        <v>28</v>
      </c>
      <c r="J138" s="6"/>
    </row>
    <row r="139" spans="1:10" ht="30.5" thickBot="1" x14ac:dyDescent="0.45">
      <c r="A139" s="6"/>
      <c r="B139" s="185"/>
      <c r="C139" s="110">
        <v>94</v>
      </c>
      <c r="D139" s="17" t="s">
        <v>262</v>
      </c>
      <c r="E139" s="8" t="s">
        <v>26</v>
      </c>
      <c r="F139" s="115" t="s">
        <v>263</v>
      </c>
      <c r="G139" s="43" t="s">
        <v>12</v>
      </c>
      <c r="H139" s="148" t="s">
        <v>266</v>
      </c>
      <c r="I139" s="58" t="s">
        <v>68</v>
      </c>
      <c r="J139" s="6"/>
    </row>
    <row r="140" spans="1:10" ht="45.65" customHeight="1" thickBot="1" x14ac:dyDescent="0.45">
      <c r="A140" s="6"/>
      <c r="B140" s="185"/>
      <c r="C140" s="28">
        <v>95</v>
      </c>
      <c r="D140" s="17" t="s">
        <v>262</v>
      </c>
      <c r="E140" s="8" t="s">
        <v>26</v>
      </c>
      <c r="F140" s="2" t="s">
        <v>267</v>
      </c>
      <c r="G140" s="8" t="s">
        <v>14</v>
      </c>
      <c r="H140" s="148" t="s">
        <v>268</v>
      </c>
      <c r="I140" s="58" t="s">
        <v>259</v>
      </c>
      <c r="J140" s="6"/>
    </row>
    <row r="141" spans="1:10" ht="30.5" thickBot="1" x14ac:dyDescent="0.45">
      <c r="A141" s="6"/>
      <c r="B141" s="180" t="s">
        <v>269</v>
      </c>
      <c r="C141" s="10">
        <v>96</v>
      </c>
      <c r="D141" s="11" t="s">
        <v>270</v>
      </c>
      <c r="E141" s="10" t="s">
        <v>26</v>
      </c>
      <c r="F141" s="25" t="s">
        <v>271</v>
      </c>
      <c r="G141" s="10" t="s">
        <v>14</v>
      </c>
      <c r="H141" s="152" t="s">
        <v>272</v>
      </c>
      <c r="I141" s="59" t="s">
        <v>46</v>
      </c>
      <c r="J141" s="6"/>
    </row>
    <row r="142" spans="1:10" ht="45.5" thickBot="1" x14ac:dyDescent="0.45">
      <c r="A142" s="6"/>
      <c r="B142" s="181"/>
      <c r="C142" s="8">
        <v>97</v>
      </c>
      <c r="D142" s="11" t="s">
        <v>270</v>
      </c>
      <c r="E142" s="8" t="s">
        <v>26</v>
      </c>
      <c r="F142" s="2" t="s">
        <v>273</v>
      </c>
      <c r="G142" s="8" t="s">
        <v>14</v>
      </c>
      <c r="H142" s="148" t="s">
        <v>274</v>
      </c>
      <c r="I142" s="58" t="s">
        <v>34</v>
      </c>
      <c r="J142" s="6"/>
    </row>
    <row r="143" spans="1:10" ht="45" x14ac:dyDescent="0.4">
      <c r="A143" s="6"/>
      <c r="B143" s="181"/>
      <c r="C143" s="8">
        <v>98</v>
      </c>
      <c r="D143" s="11" t="s">
        <v>270</v>
      </c>
      <c r="E143" s="8" t="s">
        <v>26</v>
      </c>
      <c r="F143" s="2" t="s">
        <v>275</v>
      </c>
      <c r="G143" s="8" t="s">
        <v>14</v>
      </c>
      <c r="H143" s="148" t="s">
        <v>276</v>
      </c>
      <c r="I143" s="58" t="s">
        <v>34</v>
      </c>
      <c r="J143" s="6"/>
    </row>
    <row r="144" spans="1:10" ht="45" x14ac:dyDescent="0.4">
      <c r="A144" s="6"/>
      <c r="B144" s="181"/>
      <c r="C144" s="8">
        <v>99</v>
      </c>
      <c r="D144" s="17" t="s">
        <v>270</v>
      </c>
      <c r="E144" s="8" t="s">
        <v>26</v>
      </c>
      <c r="F144" s="2" t="s">
        <v>277</v>
      </c>
      <c r="G144" s="8" t="s">
        <v>14</v>
      </c>
      <c r="H144" s="148" t="s">
        <v>278</v>
      </c>
      <c r="I144" s="58" t="s">
        <v>39</v>
      </c>
      <c r="J144" s="6"/>
    </row>
    <row r="145" spans="1:10" ht="28.5" customHeight="1" x14ac:dyDescent="0.4">
      <c r="A145" s="6"/>
      <c r="B145" s="181"/>
      <c r="C145" s="8">
        <v>100</v>
      </c>
      <c r="D145" s="13" t="s">
        <v>279</v>
      </c>
      <c r="E145" s="8" t="s">
        <v>30</v>
      </c>
      <c r="F145" s="2" t="s">
        <v>280</v>
      </c>
      <c r="G145" s="8" t="s">
        <v>14</v>
      </c>
      <c r="H145" s="130" t="s">
        <v>281</v>
      </c>
      <c r="I145" s="58" t="s">
        <v>170</v>
      </c>
      <c r="J145" s="6"/>
    </row>
    <row r="146" spans="1:10" ht="30" x14ac:dyDescent="0.4">
      <c r="A146" s="6"/>
      <c r="B146" s="181"/>
      <c r="C146" s="8">
        <v>101</v>
      </c>
      <c r="D146" s="13" t="s">
        <v>279</v>
      </c>
      <c r="E146" s="8" t="s">
        <v>30</v>
      </c>
      <c r="F146" s="2" t="s">
        <v>282</v>
      </c>
      <c r="G146" s="8" t="s">
        <v>14</v>
      </c>
      <c r="H146" s="148" t="s">
        <v>283</v>
      </c>
      <c r="I146" s="58" t="s">
        <v>28</v>
      </c>
      <c r="J146" s="6"/>
    </row>
    <row r="147" spans="1:10" ht="30" x14ac:dyDescent="0.4">
      <c r="A147" s="6"/>
      <c r="B147" s="181"/>
      <c r="C147" s="8">
        <v>102</v>
      </c>
      <c r="D147" s="13" t="s">
        <v>279</v>
      </c>
      <c r="E147" s="8" t="s">
        <v>30</v>
      </c>
      <c r="F147" s="2" t="s">
        <v>284</v>
      </c>
      <c r="G147" s="8" t="s">
        <v>14</v>
      </c>
      <c r="H147" s="148" t="s">
        <v>285</v>
      </c>
      <c r="I147" s="58" t="s">
        <v>34</v>
      </c>
      <c r="J147" s="6"/>
    </row>
    <row r="148" spans="1:10" ht="30" x14ac:dyDescent="0.4">
      <c r="A148" s="6"/>
      <c r="B148" s="181"/>
      <c r="C148" s="8">
        <v>103</v>
      </c>
      <c r="D148" s="13" t="s">
        <v>279</v>
      </c>
      <c r="E148" s="8" t="s">
        <v>30</v>
      </c>
      <c r="F148" s="2" t="s">
        <v>286</v>
      </c>
      <c r="G148" s="8" t="s">
        <v>14</v>
      </c>
      <c r="H148" s="148" t="s">
        <v>287</v>
      </c>
      <c r="I148" s="58" t="s">
        <v>46</v>
      </c>
      <c r="J148" s="6"/>
    </row>
    <row r="149" spans="1:10" ht="45" x14ac:dyDescent="0.4">
      <c r="A149" s="6"/>
      <c r="B149" s="181"/>
      <c r="C149" s="8">
        <v>104</v>
      </c>
      <c r="D149" s="13" t="s">
        <v>279</v>
      </c>
      <c r="E149" s="8" t="s">
        <v>30</v>
      </c>
      <c r="F149" s="148" t="s">
        <v>639</v>
      </c>
      <c r="G149" s="8" t="s">
        <v>14</v>
      </c>
      <c r="H149" s="130" t="s">
        <v>288</v>
      </c>
      <c r="I149" s="58" t="s">
        <v>170</v>
      </c>
      <c r="J149" s="6"/>
    </row>
    <row r="150" spans="1:10" ht="30" x14ac:dyDescent="0.4">
      <c r="A150" s="6"/>
      <c r="B150" s="181"/>
      <c r="C150" s="8">
        <v>105</v>
      </c>
      <c r="D150" s="13" t="s">
        <v>279</v>
      </c>
      <c r="E150" s="8" t="s">
        <v>30</v>
      </c>
      <c r="F150" s="148" t="s">
        <v>640</v>
      </c>
      <c r="G150" s="8" t="s">
        <v>14</v>
      </c>
      <c r="H150" s="148" t="s">
        <v>289</v>
      </c>
      <c r="I150" s="58" t="s">
        <v>28</v>
      </c>
      <c r="J150" s="6"/>
    </row>
    <row r="151" spans="1:10" ht="30" x14ac:dyDescent="0.4">
      <c r="A151" s="6"/>
      <c r="B151" s="181"/>
      <c r="C151" s="8">
        <v>106</v>
      </c>
      <c r="D151" s="13" t="s">
        <v>279</v>
      </c>
      <c r="E151" s="8" t="s">
        <v>30</v>
      </c>
      <c r="F151" s="2" t="s">
        <v>290</v>
      </c>
      <c r="G151" s="8" t="s">
        <v>14</v>
      </c>
      <c r="H151" s="148" t="s">
        <v>291</v>
      </c>
      <c r="I151" s="58" t="s">
        <v>34</v>
      </c>
      <c r="J151" s="6"/>
    </row>
    <row r="152" spans="1:10" ht="30" x14ac:dyDescent="0.4">
      <c r="A152" s="6"/>
      <c r="B152" s="181"/>
      <c r="C152" s="8">
        <v>107</v>
      </c>
      <c r="D152" s="13" t="s">
        <v>279</v>
      </c>
      <c r="E152" s="8" t="s">
        <v>30</v>
      </c>
      <c r="F152" s="2" t="s">
        <v>292</v>
      </c>
      <c r="G152" s="8" t="s">
        <v>14</v>
      </c>
      <c r="H152" s="148" t="s">
        <v>293</v>
      </c>
      <c r="I152" s="58" t="s">
        <v>46</v>
      </c>
      <c r="J152" s="6"/>
    </row>
    <row r="153" spans="1:10" ht="60.5" thickBot="1" x14ac:dyDescent="0.45">
      <c r="A153" s="6"/>
      <c r="B153" s="181"/>
      <c r="C153" s="8">
        <v>108</v>
      </c>
      <c r="D153" s="17" t="s">
        <v>294</v>
      </c>
      <c r="E153" s="8" t="s">
        <v>26</v>
      </c>
      <c r="F153" s="2" t="s">
        <v>295</v>
      </c>
      <c r="G153" s="8" t="s">
        <v>14</v>
      </c>
      <c r="H153" s="148" t="s">
        <v>296</v>
      </c>
      <c r="I153" s="58" t="s">
        <v>46</v>
      </c>
      <c r="J153" s="6"/>
    </row>
    <row r="154" spans="1:10" ht="30" x14ac:dyDescent="0.4">
      <c r="A154" s="6"/>
      <c r="B154" s="181"/>
      <c r="C154" s="110">
        <v>109</v>
      </c>
      <c r="D154" s="17" t="s">
        <v>294</v>
      </c>
      <c r="E154" s="8" t="s">
        <v>26</v>
      </c>
      <c r="F154" s="114" t="s">
        <v>297</v>
      </c>
      <c r="G154" s="8" t="s">
        <v>14</v>
      </c>
      <c r="H154" s="148" t="s">
        <v>298</v>
      </c>
      <c r="I154" s="58" t="s">
        <v>46</v>
      </c>
      <c r="J154" s="6"/>
    </row>
    <row r="155" spans="1:10" ht="30.5" thickBot="1" x14ac:dyDescent="0.45">
      <c r="A155" s="6"/>
      <c r="B155" s="181"/>
      <c r="C155" s="110">
        <v>109</v>
      </c>
      <c r="D155" s="17" t="s">
        <v>294</v>
      </c>
      <c r="E155" s="8" t="s">
        <v>26</v>
      </c>
      <c r="F155" s="115" t="s">
        <v>297</v>
      </c>
      <c r="G155" s="8" t="s">
        <v>14</v>
      </c>
      <c r="H155" s="148" t="s">
        <v>299</v>
      </c>
      <c r="I155" s="58" t="s">
        <v>28</v>
      </c>
      <c r="J155" s="6"/>
    </row>
    <row r="156" spans="1:10" ht="45" x14ac:dyDescent="0.4">
      <c r="A156" s="6"/>
      <c r="B156" s="181"/>
      <c r="C156" s="8">
        <v>110</v>
      </c>
      <c r="D156" s="17" t="s">
        <v>300</v>
      </c>
      <c r="E156" s="8" t="s">
        <v>26</v>
      </c>
      <c r="F156" s="2" t="s">
        <v>301</v>
      </c>
      <c r="G156" s="18" t="s">
        <v>12</v>
      </c>
      <c r="H156" s="148" t="s">
        <v>302</v>
      </c>
      <c r="I156" s="58" t="s">
        <v>34</v>
      </c>
      <c r="J156" s="6"/>
    </row>
    <row r="157" spans="1:10" ht="45" x14ac:dyDescent="0.4">
      <c r="A157" s="6"/>
      <c r="B157" s="181"/>
      <c r="C157" s="8">
        <v>111</v>
      </c>
      <c r="D157" s="17" t="s">
        <v>303</v>
      </c>
      <c r="E157" s="8" t="s">
        <v>26</v>
      </c>
      <c r="F157" s="2" t="s">
        <v>304</v>
      </c>
      <c r="G157" s="8" t="s">
        <v>14</v>
      </c>
      <c r="H157" s="148" t="s">
        <v>305</v>
      </c>
      <c r="I157" s="58" t="s">
        <v>28</v>
      </c>
      <c r="J157" s="6"/>
    </row>
    <row r="158" spans="1:10" ht="45.65" customHeight="1" thickBot="1" x14ac:dyDescent="0.45">
      <c r="A158" s="6"/>
      <c r="B158" s="182"/>
      <c r="C158" s="19">
        <v>112</v>
      </c>
      <c r="D158" s="17" t="s">
        <v>303</v>
      </c>
      <c r="E158" s="8" t="s">
        <v>26</v>
      </c>
      <c r="F158" s="2" t="s">
        <v>306</v>
      </c>
      <c r="G158" s="8" t="s">
        <v>14</v>
      </c>
      <c r="H158" s="148" t="s">
        <v>307</v>
      </c>
      <c r="I158" s="58" t="s">
        <v>34</v>
      </c>
      <c r="J158" s="6"/>
    </row>
    <row r="159" spans="1:10" ht="60" x14ac:dyDescent="0.4">
      <c r="A159" s="6"/>
      <c r="B159" s="185" t="s">
        <v>308</v>
      </c>
      <c r="C159" s="110">
        <v>113</v>
      </c>
      <c r="D159" s="13" t="s">
        <v>309</v>
      </c>
      <c r="E159" s="10" t="s">
        <v>30</v>
      </c>
      <c r="F159" s="114" t="s">
        <v>310</v>
      </c>
      <c r="G159" s="10" t="s">
        <v>14</v>
      </c>
      <c r="H159" s="152" t="s">
        <v>311</v>
      </c>
      <c r="I159" s="59" t="s">
        <v>46</v>
      </c>
      <c r="J159" s="6"/>
    </row>
    <row r="160" spans="1:10" ht="60" x14ac:dyDescent="0.4">
      <c r="A160" s="6"/>
      <c r="B160" s="185"/>
      <c r="C160" s="110">
        <v>113</v>
      </c>
      <c r="D160" s="13" t="s">
        <v>309</v>
      </c>
      <c r="E160" s="8" t="s">
        <v>30</v>
      </c>
      <c r="F160" s="117" t="s">
        <v>310</v>
      </c>
      <c r="G160" s="8" t="s">
        <v>14</v>
      </c>
      <c r="H160" s="148" t="s">
        <v>312</v>
      </c>
      <c r="I160" s="58" t="s">
        <v>39</v>
      </c>
      <c r="J160" s="6"/>
    </row>
    <row r="161" spans="1:10" ht="60.5" thickBot="1" x14ac:dyDescent="0.45">
      <c r="A161" s="6"/>
      <c r="B161" s="185"/>
      <c r="C161" s="110">
        <v>113</v>
      </c>
      <c r="D161" s="13" t="s">
        <v>309</v>
      </c>
      <c r="E161" s="8" t="s">
        <v>30</v>
      </c>
      <c r="F161" s="115" t="s">
        <v>310</v>
      </c>
      <c r="G161" s="8" t="s">
        <v>14</v>
      </c>
      <c r="H161" s="148" t="s">
        <v>313</v>
      </c>
      <c r="I161" s="58" t="s">
        <v>28</v>
      </c>
      <c r="J161" s="6"/>
    </row>
    <row r="162" spans="1:10" ht="54" customHeight="1" x14ac:dyDescent="0.4">
      <c r="A162" s="6"/>
      <c r="B162" s="185"/>
      <c r="C162" s="110">
        <v>114</v>
      </c>
      <c r="D162" s="13" t="s">
        <v>314</v>
      </c>
      <c r="E162" s="8" t="s">
        <v>30</v>
      </c>
      <c r="F162" s="114" t="s">
        <v>315</v>
      </c>
      <c r="G162" s="8" t="s">
        <v>14</v>
      </c>
      <c r="H162" s="148" t="s">
        <v>316</v>
      </c>
      <c r="I162" s="58" t="s">
        <v>46</v>
      </c>
      <c r="J162" s="6"/>
    </row>
    <row r="163" spans="1:10" ht="45.5" thickBot="1" x14ac:dyDescent="0.45">
      <c r="A163" s="6"/>
      <c r="B163" s="185"/>
      <c r="C163" s="110">
        <v>114</v>
      </c>
      <c r="D163" s="13" t="s">
        <v>314</v>
      </c>
      <c r="E163" s="8" t="s">
        <v>30</v>
      </c>
      <c r="F163" s="115" t="s">
        <v>315</v>
      </c>
      <c r="G163" s="8" t="s">
        <v>14</v>
      </c>
      <c r="H163" s="148" t="s">
        <v>317</v>
      </c>
      <c r="I163" s="58" t="s">
        <v>318</v>
      </c>
      <c r="J163" s="6"/>
    </row>
    <row r="164" spans="1:10" ht="45" x14ac:dyDescent="0.4">
      <c r="A164" s="6"/>
      <c r="B164" s="185"/>
      <c r="C164" s="110">
        <v>115</v>
      </c>
      <c r="D164" s="13" t="s">
        <v>319</v>
      </c>
      <c r="E164" s="8" t="s">
        <v>30</v>
      </c>
      <c r="F164" s="114" t="s">
        <v>320</v>
      </c>
      <c r="G164" s="8" t="s">
        <v>14</v>
      </c>
      <c r="H164" s="148" t="s">
        <v>321</v>
      </c>
      <c r="I164" s="58" t="s">
        <v>28</v>
      </c>
      <c r="J164" s="6"/>
    </row>
    <row r="165" spans="1:10" ht="45.5" thickBot="1" x14ac:dyDescent="0.45">
      <c r="A165" s="6"/>
      <c r="B165" s="185"/>
      <c r="C165" s="110">
        <v>115</v>
      </c>
      <c r="D165" s="13" t="s">
        <v>319</v>
      </c>
      <c r="E165" s="8" t="s">
        <v>30</v>
      </c>
      <c r="F165" s="115" t="s">
        <v>320</v>
      </c>
      <c r="G165" s="8" t="s">
        <v>14</v>
      </c>
      <c r="H165" s="148" t="s">
        <v>322</v>
      </c>
      <c r="I165" s="58" t="s">
        <v>34</v>
      </c>
      <c r="J165" s="6"/>
    </row>
    <row r="166" spans="1:10" ht="30" x14ac:dyDescent="0.4">
      <c r="A166" s="6"/>
      <c r="B166" s="185"/>
      <c r="C166" s="8">
        <v>116</v>
      </c>
      <c r="D166" s="13" t="s">
        <v>319</v>
      </c>
      <c r="E166" s="8" t="s">
        <v>30</v>
      </c>
      <c r="F166" s="2" t="s">
        <v>323</v>
      </c>
      <c r="G166" s="8" t="s">
        <v>14</v>
      </c>
      <c r="H166" s="148" t="s">
        <v>324</v>
      </c>
      <c r="I166" s="58" t="s">
        <v>34</v>
      </c>
      <c r="J166" s="6"/>
    </row>
    <row r="167" spans="1:10" ht="45.5" thickBot="1" x14ac:dyDescent="0.45">
      <c r="A167" s="6"/>
      <c r="B167" s="185"/>
      <c r="C167" s="8">
        <v>117</v>
      </c>
      <c r="D167" s="13" t="s">
        <v>325</v>
      </c>
      <c r="E167" s="8" t="s">
        <v>30</v>
      </c>
      <c r="F167" s="2" t="s">
        <v>326</v>
      </c>
      <c r="G167" s="8" t="s">
        <v>14</v>
      </c>
      <c r="H167" s="148" t="s">
        <v>327</v>
      </c>
      <c r="I167" s="58" t="s">
        <v>46</v>
      </c>
      <c r="J167" s="6"/>
    </row>
    <row r="168" spans="1:10" ht="45" x14ac:dyDescent="0.4">
      <c r="A168" s="6"/>
      <c r="B168" s="185"/>
      <c r="C168" s="110">
        <v>118</v>
      </c>
      <c r="D168" s="13" t="s">
        <v>325</v>
      </c>
      <c r="E168" s="8" t="s">
        <v>30</v>
      </c>
      <c r="F168" s="114" t="s">
        <v>328</v>
      </c>
      <c r="G168" s="8" t="s">
        <v>14</v>
      </c>
      <c r="H168" s="148" t="s">
        <v>329</v>
      </c>
      <c r="I168" s="58" t="s">
        <v>34</v>
      </c>
      <c r="J168" s="6"/>
    </row>
    <row r="169" spans="1:10" ht="45" x14ac:dyDescent="0.4">
      <c r="A169" s="6"/>
      <c r="B169" s="185"/>
      <c r="C169" s="110">
        <v>118</v>
      </c>
      <c r="D169" s="13" t="s">
        <v>325</v>
      </c>
      <c r="E169" s="8" t="s">
        <v>30</v>
      </c>
      <c r="F169" s="117" t="s">
        <v>328</v>
      </c>
      <c r="G169" s="8" t="s">
        <v>14</v>
      </c>
      <c r="H169" s="148" t="s">
        <v>330</v>
      </c>
      <c r="I169" s="58" t="s">
        <v>39</v>
      </c>
      <c r="J169" s="6"/>
    </row>
    <row r="170" spans="1:10" ht="45.5" thickBot="1" x14ac:dyDescent="0.45">
      <c r="A170" s="6"/>
      <c r="B170" s="185"/>
      <c r="C170" s="110">
        <v>118</v>
      </c>
      <c r="D170" s="13" t="s">
        <v>325</v>
      </c>
      <c r="E170" s="8" t="s">
        <v>30</v>
      </c>
      <c r="F170" s="115" t="s">
        <v>328</v>
      </c>
      <c r="G170" s="8" t="s">
        <v>14</v>
      </c>
      <c r="H170" s="148" t="s">
        <v>331</v>
      </c>
      <c r="I170" s="58" t="s">
        <v>28</v>
      </c>
      <c r="J170" s="6"/>
    </row>
    <row r="171" spans="1:10" ht="60.5" thickBot="1" x14ac:dyDescent="0.45">
      <c r="A171" s="6"/>
      <c r="B171" s="185"/>
      <c r="C171" s="8">
        <v>119</v>
      </c>
      <c r="D171" s="13" t="s">
        <v>325</v>
      </c>
      <c r="E171" s="8" t="s">
        <v>30</v>
      </c>
      <c r="F171" s="2" t="s">
        <v>332</v>
      </c>
      <c r="G171" s="8" t="s">
        <v>14</v>
      </c>
      <c r="H171" s="148" t="s">
        <v>333</v>
      </c>
      <c r="I171" s="58" t="s">
        <v>34</v>
      </c>
      <c r="J171" s="6"/>
    </row>
    <row r="172" spans="1:10" ht="60" customHeight="1" x14ac:dyDescent="0.4">
      <c r="A172" s="6"/>
      <c r="B172" s="185"/>
      <c r="C172" s="110">
        <v>120</v>
      </c>
      <c r="D172" s="13" t="s">
        <v>334</v>
      </c>
      <c r="E172" s="8" t="s">
        <v>30</v>
      </c>
      <c r="F172" s="114" t="s">
        <v>335</v>
      </c>
      <c r="G172" s="8" t="s">
        <v>14</v>
      </c>
      <c r="H172" s="148" t="s">
        <v>336</v>
      </c>
      <c r="I172" s="58" t="s">
        <v>46</v>
      </c>
      <c r="J172" s="6"/>
    </row>
    <row r="173" spans="1:10" ht="45.65" customHeight="1" thickBot="1" x14ac:dyDescent="0.45">
      <c r="A173" s="6"/>
      <c r="B173" s="185"/>
      <c r="C173" s="110">
        <v>120</v>
      </c>
      <c r="D173" s="13" t="s">
        <v>334</v>
      </c>
      <c r="E173" s="8" t="s">
        <v>30</v>
      </c>
      <c r="F173" s="115" t="s">
        <v>335</v>
      </c>
      <c r="G173" s="8" t="s">
        <v>14</v>
      </c>
      <c r="H173" s="148" t="s">
        <v>337</v>
      </c>
      <c r="I173" s="58" t="s">
        <v>28</v>
      </c>
      <c r="J173" s="6"/>
    </row>
    <row r="174" spans="1:10" ht="30" x14ac:dyDescent="0.4">
      <c r="A174" s="6"/>
      <c r="B174" s="185"/>
      <c r="C174" s="110">
        <v>121</v>
      </c>
      <c r="D174" s="13" t="s">
        <v>334</v>
      </c>
      <c r="E174" s="8" t="s">
        <v>30</v>
      </c>
      <c r="F174" s="114" t="s">
        <v>338</v>
      </c>
      <c r="G174" s="8" t="s">
        <v>14</v>
      </c>
      <c r="H174" s="148" t="s">
        <v>339</v>
      </c>
      <c r="I174" s="58" t="s">
        <v>34</v>
      </c>
      <c r="J174" s="6"/>
    </row>
    <row r="175" spans="1:10" ht="30.5" thickBot="1" x14ac:dyDescent="0.45">
      <c r="A175" s="6"/>
      <c r="B175" s="185"/>
      <c r="C175" s="110">
        <v>121</v>
      </c>
      <c r="D175" s="13" t="s">
        <v>334</v>
      </c>
      <c r="E175" s="8" t="s">
        <v>30</v>
      </c>
      <c r="F175" s="115" t="s">
        <v>338</v>
      </c>
      <c r="G175" s="8" t="s">
        <v>14</v>
      </c>
      <c r="H175" s="148" t="s">
        <v>340</v>
      </c>
      <c r="I175" s="58" t="s">
        <v>318</v>
      </c>
      <c r="J175" s="6"/>
    </row>
    <row r="176" spans="1:10" ht="30" x14ac:dyDescent="0.4">
      <c r="A176" s="6"/>
      <c r="B176" s="185"/>
      <c r="C176" s="110">
        <v>122</v>
      </c>
      <c r="D176" s="13" t="s">
        <v>334</v>
      </c>
      <c r="E176" s="8" t="s">
        <v>30</v>
      </c>
      <c r="F176" s="114" t="s">
        <v>341</v>
      </c>
      <c r="G176" s="8" t="s">
        <v>14</v>
      </c>
      <c r="H176" s="148" t="s">
        <v>342</v>
      </c>
      <c r="I176" s="58" t="s">
        <v>28</v>
      </c>
      <c r="J176" s="6"/>
    </row>
    <row r="177" spans="1:10" ht="30.5" thickBot="1" x14ac:dyDescent="0.45">
      <c r="A177" s="6"/>
      <c r="B177" s="185"/>
      <c r="C177" s="110">
        <v>122</v>
      </c>
      <c r="D177" s="13" t="s">
        <v>334</v>
      </c>
      <c r="E177" s="8" t="s">
        <v>30</v>
      </c>
      <c r="F177" s="115" t="s">
        <v>341</v>
      </c>
      <c r="G177" s="8" t="s">
        <v>14</v>
      </c>
      <c r="H177" s="148" t="s">
        <v>343</v>
      </c>
      <c r="I177" s="58" t="s">
        <v>34</v>
      </c>
      <c r="J177" s="6"/>
    </row>
    <row r="178" spans="1:10" ht="90.65" customHeight="1" thickBot="1" x14ac:dyDescent="0.45">
      <c r="A178" s="6"/>
      <c r="B178" s="185"/>
      <c r="C178" s="8">
        <v>123</v>
      </c>
      <c r="D178" s="13" t="s">
        <v>334</v>
      </c>
      <c r="E178" s="8" t="s">
        <v>30</v>
      </c>
      <c r="F178" s="2" t="s">
        <v>344</v>
      </c>
      <c r="G178" s="8" t="s">
        <v>14</v>
      </c>
      <c r="H178" s="155" t="s">
        <v>667</v>
      </c>
      <c r="I178" s="58" t="s">
        <v>259</v>
      </c>
      <c r="J178" s="6"/>
    </row>
    <row r="179" spans="1:10" ht="45" x14ac:dyDescent="0.4">
      <c r="A179" s="6"/>
      <c r="B179" s="185"/>
      <c r="C179" s="110">
        <v>124</v>
      </c>
      <c r="D179" s="29" t="s">
        <v>345</v>
      </c>
      <c r="E179" s="8" t="s">
        <v>26</v>
      </c>
      <c r="F179" s="114" t="s">
        <v>346</v>
      </c>
      <c r="G179" s="8" t="s">
        <v>14</v>
      </c>
      <c r="H179" s="148" t="s">
        <v>347</v>
      </c>
      <c r="I179" s="58" t="s">
        <v>46</v>
      </c>
      <c r="J179" s="6"/>
    </row>
    <row r="180" spans="1:10" ht="45.5" thickBot="1" x14ac:dyDescent="0.45">
      <c r="A180" s="6"/>
      <c r="B180" s="185"/>
      <c r="C180" s="110">
        <v>124</v>
      </c>
      <c r="D180" s="29" t="s">
        <v>345</v>
      </c>
      <c r="E180" s="8" t="s">
        <v>26</v>
      </c>
      <c r="F180" s="115" t="s">
        <v>346</v>
      </c>
      <c r="G180" s="8" t="s">
        <v>14</v>
      </c>
      <c r="H180" s="148" t="s">
        <v>348</v>
      </c>
      <c r="I180" s="58" t="s">
        <v>34</v>
      </c>
      <c r="J180" s="6"/>
    </row>
    <row r="181" spans="1:10" ht="45.5" thickBot="1" x14ac:dyDescent="0.45">
      <c r="A181" s="6"/>
      <c r="B181" s="185"/>
      <c r="C181" s="8">
        <v>125</v>
      </c>
      <c r="D181" s="13" t="s">
        <v>349</v>
      </c>
      <c r="E181" s="8" t="s">
        <v>30</v>
      </c>
      <c r="F181" s="2" t="s">
        <v>350</v>
      </c>
      <c r="G181" s="8" t="s">
        <v>14</v>
      </c>
      <c r="H181" s="148" t="s">
        <v>351</v>
      </c>
      <c r="I181" s="58" t="s">
        <v>46</v>
      </c>
      <c r="J181" s="6"/>
    </row>
    <row r="182" spans="1:10" ht="45" x14ac:dyDescent="0.4">
      <c r="A182" s="6"/>
      <c r="B182" s="185"/>
      <c r="C182" s="110">
        <v>126</v>
      </c>
      <c r="D182" s="13" t="s">
        <v>349</v>
      </c>
      <c r="E182" s="8" t="s">
        <v>30</v>
      </c>
      <c r="F182" s="114" t="s">
        <v>352</v>
      </c>
      <c r="G182" s="8" t="s">
        <v>14</v>
      </c>
      <c r="H182" s="148" t="s">
        <v>353</v>
      </c>
      <c r="I182" s="58" t="s">
        <v>34</v>
      </c>
      <c r="J182" s="6"/>
    </row>
    <row r="183" spans="1:10" ht="45.5" thickBot="1" x14ac:dyDescent="0.45">
      <c r="A183" s="6"/>
      <c r="B183" s="185"/>
      <c r="C183" s="110">
        <v>126</v>
      </c>
      <c r="D183" s="13" t="s">
        <v>349</v>
      </c>
      <c r="E183" s="8" t="s">
        <v>30</v>
      </c>
      <c r="F183" s="115" t="s">
        <v>352</v>
      </c>
      <c r="G183" s="8" t="s">
        <v>14</v>
      </c>
      <c r="H183" s="148" t="s">
        <v>354</v>
      </c>
      <c r="I183" s="58" t="s">
        <v>28</v>
      </c>
      <c r="J183" s="6"/>
    </row>
    <row r="184" spans="1:10" ht="45.5" thickBot="1" x14ac:dyDescent="0.45">
      <c r="A184" s="6"/>
      <c r="B184" s="185"/>
      <c r="C184" s="8">
        <v>127</v>
      </c>
      <c r="D184" s="13" t="s">
        <v>349</v>
      </c>
      <c r="E184" s="8" t="s">
        <v>30</v>
      </c>
      <c r="F184" s="2" t="s">
        <v>355</v>
      </c>
      <c r="G184" s="8" t="s">
        <v>14</v>
      </c>
      <c r="H184" s="148" t="s">
        <v>356</v>
      </c>
      <c r="I184" s="58" t="s">
        <v>34</v>
      </c>
      <c r="J184" s="6"/>
    </row>
    <row r="185" spans="1:10" ht="45" x14ac:dyDescent="0.4">
      <c r="A185" s="6"/>
      <c r="B185" s="185"/>
      <c r="C185" s="110">
        <v>128</v>
      </c>
      <c r="D185" s="29" t="s">
        <v>357</v>
      </c>
      <c r="E185" s="8" t="s">
        <v>26</v>
      </c>
      <c r="F185" s="114" t="s">
        <v>355</v>
      </c>
      <c r="G185" s="8" t="s">
        <v>14</v>
      </c>
      <c r="H185" s="148" t="s">
        <v>358</v>
      </c>
      <c r="I185" s="58" t="s">
        <v>28</v>
      </c>
      <c r="J185" s="6"/>
    </row>
    <row r="186" spans="1:10" ht="45.5" thickBot="1" x14ac:dyDescent="0.45">
      <c r="A186" s="6"/>
      <c r="B186" s="185"/>
      <c r="C186" s="110">
        <v>128</v>
      </c>
      <c r="D186" s="29" t="s">
        <v>357</v>
      </c>
      <c r="E186" s="8" t="s">
        <v>26</v>
      </c>
      <c r="F186" s="115" t="s">
        <v>359</v>
      </c>
      <c r="G186" s="8" t="s">
        <v>14</v>
      </c>
      <c r="H186" s="148" t="s">
        <v>360</v>
      </c>
      <c r="I186" s="58" t="s">
        <v>34</v>
      </c>
      <c r="J186" s="6"/>
    </row>
    <row r="187" spans="1:10" ht="75" customHeight="1" x14ac:dyDescent="0.4">
      <c r="A187" s="6"/>
      <c r="B187" s="185"/>
      <c r="C187" s="110">
        <v>129</v>
      </c>
      <c r="D187" s="29" t="s">
        <v>357</v>
      </c>
      <c r="E187" s="8" t="s">
        <v>26</v>
      </c>
      <c r="F187" s="114" t="s">
        <v>361</v>
      </c>
      <c r="G187" s="8" t="s">
        <v>14</v>
      </c>
      <c r="H187" s="148" t="s">
        <v>362</v>
      </c>
      <c r="I187" s="58" t="s">
        <v>28</v>
      </c>
      <c r="J187" s="6"/>
    </row>
    <row r="188" spans="1:10" ht="45.5" thickBot="1" x14ac:dyDescent="0.45">
      <c r="A188" s="6"/>
      <c r="B188" s="185"/>
      <c r="C188" s="110">
        <v>129</v>
      </c>
      <c r="D188" s="29" t="s">
        <v>357</v>
      </c>
      <c r="E188" s="8" t="s">
        <v>26</v>
      </c>
      <c r="F188" s="115" t="s">
        <v>361</v>
      </c>
      <c r="G188" s="8" t="s">
        <v>14</v>
      </c>
      <c r="H188" s="148" t="s">
        <v>363</v>
      </c>
      <c r="I188" s="58" t="s">
        <v>34</v>
      </c>
      <c r="J188" s="6"/>
    </row>
    <row r="189" spans="1:10" ht="225.5" thickBot="1" x14ac:dyDescent="0.45">
      <c r="A189" s="6"/>
      <c r="B189" s="185"/>
      <c r="C189" s="8">
        <v>130</v>
      </c>
      <c r="D189" s="13" t="s">
        <v>364</v>
      </c>
      <c r="E189" s="8" t="s">
        <v>30</v>
      </c>
      <c r="F189" s="2" t="s">
        <v>641</v>
      </c>
      <c r="G189" s="76" t="s">
        <v>12</v>
      </c>
      <c r="H189" s="148" t="s">
        <v>673</v>
      </c>
      <c r="I189" s="58" t="s">
        <v>34</v>
      </c>
      <c r="J189" s="6"/>
    </row>
    <row r="190" spans="1:10" x14ac:dyDescent="0.4">
      <c r="A190" s="6"/>
      <c r="B190" s="180" t="s">
        <v>365</v>
      </c>
      <c r="C190" s="10">
        <v>131</v>
      </c>
      <c r="D190" s="30" t="s">
        <v>366</v>
      </c>
      <c r="E190" s="10" t="s">
        <v>30</v>
      </c>
      <c r="F190" s="25" t="s">
        <v>367</v>
      </c>
      <c r="G190" s="10" t="s">
        <v>14</v>
      </c>
      <c r="H190" s="152" t="s">
        <v>368</v>
      </c>
      <c r="I190" s="59" t="s">
        <v>28</v>
      </c>
      <c r="J190" s="6"/>
    </row>
    <row r="191" spans="1:10" ht="30" x14ac:dyDescent="0.4">
      <c r="A191" s="6"/>
      <c r="B191" s="181"/>
      <c r="C191" s="8">
        <v>132</v>
      </c>
      <c r="D191" s="27" t="s">
        <v>366</v>
      </c>
      <c r="E191" s="8" t="s">
        <v>30</v>
      </c>
      <c r="F191" s="2" t="s">
        <v>369</v>
      </c>
      <c r="G191" s="8" t="s">
        <v>14</v>
      </c>
      <c r="H191" s="148" t="s">
        <v>674</v>
      </c>
      <c r="I191" s="58" t="s">
        <v>28</v>
      </c>
      <c r="J191" s="6"/>
    </row>
    <row r="192" spans="1:10" ht="60" x14ac:dyDescent="0.4">
      <c r="A192" s="6"/>
      <c r="B192" s="181"/>
      <c r="C192" s="8">
        <v>133</v>
      </c>
      <c r="D192" s="27" t="s">
        <v>366</v>
      </c>
      <c r="E192" s="8" t="s">
        <v>30</v>
      </c>
      <c r="F192" s="2" t="s">
        <v>370</v>
      </c>
      <c r="G192" s="8" t="s">
        <v>14</v>
      </c>
      <c r="H192" s="148" t="s">
        <v>371</v>
      </c>
      <c r="I192" s="58" t="s">
        <v>28</v>
      </c>
      <c r="J192" s="6"/>
    </row>
    <row r="193" spans="1:10" ht="30" x14ac:dyDescent="0.4">
      <c r="A193" s="6"/>
      <c r="B193" s="181"/>
      <c r="C193" s="8">
        <v>134</v>
      </c>
      <c r="D193" s="29" t="s">
        <v>372</v>
      </c>
      <c r="E193" s="8" t="s">
        <v>26</v>
      </c>
      <c r="F193" s="2" t="s">
        <v>373</v>
      </c>
      <c r="G193" s="8" t="s">
        <v>14</v>
      </c>
      <c r="H193" s="148" t="s">
        <v>374</v>
      </c>
      <c r="I193" s="58" t="s">
        <v>28</v>
      </c>
      <c r="J193" s="6"/>
    </row>
    <row r="194" spans="1:10" ht="30" x14ac:dyDescent="0.4">
      <c r="A194" s="6"/>
      <c r="B194" s="181"/>
      <c r="C194" s="8">
        <v>135</v>
      </c>
      <c r="D194" s="29" t="s">
        <v>372</v>
      </c>
      <c r="E194" s="8" t="s">
        <v>26</v>
      </c>
      <c r="F194" s="2" t="s">
        <v>375</v>
      </c>
      <c r="G194" s="8" t="s">
        <v>14</v>
      </c>
      <c r="H194" s="148" t="s">
        <v>376</v>
      </c>
      <c r="I194" s="58" t="s">
        <v>28</v>
      </c>
      <c r="J194" s="6"/>
    </row>
    <row r="195" spans="1:10" ht="30" x14ac:dyDescent="0.4">
      <c r="A195" s="6"/>
      <c r="B195" s="181"/>
      <c r="C195" s="8">
        <v>136</v>
      </c>
      <c r="D195" s="29" t="s">
        <v>377</v>
      </c>
      <c r="E195" s="8" t="s">
        <v>26</v>
      </c>
      <c r="F195" s="2" t="s">
        <v>378</v>
      </c>
      <c r="G195" s="8" t="s">
        <v>14</v>
      </c>
      <c r="H195" s="148" t="s">
        <v>379</v>
      </c>
      <c r="I195" s="58" t="s">
        <v>380</v>
      </c>
      <c r="J195" s="6"/>
    </row>
    <row r="196" spans="1:10" ht="30" x14ac:dyDescent="0.4">
      <c r="A196" s="6"/>
      <c r="B196" s="181"/>
      <c r="C196" s="8">
        <v>137</v>
      </c>
      <c r="D196" s="29" t="s">
        <v>381</v>
      </c>
      <c r="E196" s="8" t="s">
        <v>26</v>
      </c>
      <c r="F196" s="2" t="s">
        <v>382</v>
      </c>
      <c r="G196" s="8" t="s">
        <v>14</v>
      </c>
      <c r="H196" s="148" t="s">
        <v>383</v>
      </c>
      <c r="I196" s="58" t="s">
        <v>28</v>
      </c>
      <c r="J196" s="6"/>
    </row>
    <row r="197" spans="1:10" x14ac:dyDescent="0.4">
      <c r="A197" s="6"/>
      <c r="B197" s="181"/>
      <c r="C197" s="8">
        <v>138</v>
      </c>
      <c r="D197" s="29" t="s">
        <v>384</v>
      </c>
      <c r="E197" s="8" t="s">
        <v>26</v>
      </c>
      <c r="F197" s="2" t="s">
        <v>385</v>
      </c>
      <c r="G197" s="8" t="s">
        <v>14</v>
      </c>
      <c r="H197" s="148" t="s">
        <v>386</v>
      </c>
      <c r="I197" s="58" t="s">
        <v>387</v>
      </c>
      <c r="J197" s="6"/>
    </row>
    <row r="198" spans="1:10" ht="30" x14ac:dyDescent="0.4">
      <c r="A198" s="6"/>
      <c r="B198" s="181"/>
      <c r="C198" s="8">
        <v>139</v>
      </c>
      <c r="D198" s="29" t="s">
        <v>388</v>
      </c>
      <c r="E198" s="8" t="s">
        <v>26</v>
      </c>
      <c r="F198" s="2" t="s">
        <v>389</v>
      </c>
      <c r="G198" s="18" t="s">
        <v>12</v>
      </c>
      <c r="H198" s="148" t="s">
        <v>390</v>
      </c>
      <c r="I198" s="58" t="s">
        <v>46</v>
      </c>
      <c r="J198" s="6"/>
    </row>
    <row r="199" spans="1:10" ht="30.5" thickBot="1" x14ac:dyDescent="0.45">
      <c r="A199" s="6"/>
      <c r="B199" s="181"/>
      <c r="C199" s="8">
        <v>140</v>
      </c>
      <c r="D199" s="29" t="s">
        <v>388</v>
      </c>
      <c r="E199" s="8" t="s">
        <v>26</v>
      </c>
      <c r="F199" s="2" t="s">
        <v>391</v>
      </c>
      <c r="G199" s="8" t="s">
        <v>14</v>
      </c>
      <c r="H199" s="148" t="s">
        <v>392</v>
      </c>
      <c r="I199" s="58" t="s">
        <v>68</v>
      </c>
      <c r="J199" s="6"/>
    </row>
    <row r="200" spans="1:10" ht="30" x14ac:dyDescent="0.4">
      <c r="A200" s="6"/>
      <c r="B200" s="181"/>
      <c r="C200" s="110">
        <v>141</v>
      </c>
      <c r="D200" s="29" t="s">
        <v>388</v>
      </c>
      <c r="E200" s="8" t="s">
        <v>26</v>
      </c>
      <c r="F200" s="114" t="s">
        <v>393</v>
      </c>
      <c r="G200" s="8" t="s">
        <v>14</v>
      </c>
      <c r="H200" s="148" t="s">
        <v>394</v>
      </c>
      <c r="I200" s="58" t="s">
        <v>68</v>
      </c>
      <c r="J200" s="6"/>
    </row>
    <row r="201" spans="1:10" ht="30.5" thickBot="1" x14ac:dyDescent="0.45">
      <c r="A201" s="6"/>
      <c r="B201" s="182"/>
      <c r="C201" s="116">
        <v>141</v>
      </c>
      <c r="D201" s="29" t="s">
        <v>388</v>
      </c>
      <c r="E201" s="21" t="s">
        <v>26</v>
      </c>
      <c r="F201" s="115" t="s">
        <v>393</v>
      </c>
      <c r="G201" s="21" t="s">
        <v>14</v>
      </c>
      <c r="H201" s="161" t="s">
        <v>395</v>
      </c>
      <c r="I201" s="60" t="s">
        <v>46</v>
      </c>
      <c r="J201" s="6"/>
    </row>
    <row r="202" spans="1:10" ht="30" x14ac:dyDescent="0.4">
      <c r="A202" s="6"/>
      <c r="B202" s="183" t="s">
        <v>396</v>
      </c>
      <c r="C202" s="8">
        <v>142</v>
      </c>
      <c r="D202" s="29" t="s">
        <v>397</v>
      </c>
      <c r="E202" s="8" t="s">
        <v>26</v>
      </c>
      <c r="F202" s="2" t="s">
        <v>398</v>
      </c>
      <c r="G202" s="8" t="s">
        <v>14</v>
      </c>
      <c r="H202" s="148" t="s">
        <v>399</v>
      </c>
      <c r="I202" s="58" t="s">
        <v>28</v>
      </c>
      <c r="J202" s="6"/>
    </row>
    <row r="203" spans="1:10" x14ac:dyDescent="0.4">
      <c r="A203" s="6"/>
      <c r="B203" s="183"/>
      <c r="C203" s="8">
        <v>143</v>
      </c>
      <c r="D203" s="29" t="s">
        <v>397</v>
      </c>
      <c r="E203" s="8" t="s">
        <v>26</v>
      </c>
      <c r="F203" s="2" t="s">
        <v>400</v>
      </c>
      <c r="G203" s="8" t="s">
        <v>14</v>
      </c>
      <c r="H203" s="148" t="s">
        <v>401</v>
      </c>
      <c r="I203" s="58" t="s">
        <v>34</v>
      </c>
      <c r="J203" s="6"/>
    </row>
    <row r="204" spans="1:10" ht="60" customHeight="1" x14ac:dyDescent="0.4">
      <c r="A204" s="6"/>
      <c r="B204" s="183"/>
      <c r="C204" s="8">
        <v>144</v>
      </c>
      <c r="D204" s="29" t="s">
        <v>402</v>
      </c>
      <c r="E204" s="8" t="s">
        <v>26</v>
      </c>
      <c r="F204" s="2" t="s">
        <v>403</v>
      </c>
      <c r="G204" s="8" t="s">
        <v>14</v>
      </c>
      <c r="H204" s="148" t="s">
        <v>404</v>
      </c>
      <c r="I204" s="58" t="s">
        <v>46</v>
      </c>
      <c r="J204" s="6"/>
    </row>
    <row r="205" spans="1:10" ht="45" customHeight="1" x14ac:dyDescent="0.4">
      <c r="A205" s="6"/>
      <c r="B205" s="183"/>
      <c r="C205" s="8">
        <v>145</v>
      </c>
      <c r="D205" s="29" t="s">
        <v>405</v>
      </c>
      <c r="E205" s="8" t="s">
        <v>26</v>
      </c>
      <c r="F205" s="2" t="s">
        <v>406</v>
      </c>
      <c r="G205" s="8" t="s">
        <v>14</v>
      </c>
      <c r="H205" s="148" t="s">
        <v>407</v>
      </c>
      <c r="I205" s="58" t="s">
        <v>28</v>
      </c>
      <c r="J205" s="6"/>
    </row>
    <row r="206" spans="1:10" ht="30" x14ac:dyDescent="0.4">
      <c r="A206" s="6"/>
      <c r="B206" s="183"/>
      <c r="C206" s="8">
        <v>146</v>
      </c>
      <c r="D206" s="29" t="s">
        <v>408</v>
      </c>
      <c r="E206" s="8" t="s">
        <v>26</v>
      </c>
      <c r="F206" s="2" t="s">
        <v>409</v>
      </c>
      <c r="G206" s="8" t="s">
        <v>14</v>
      </c>
      <c r="H206" s="148" t="s">
        <v>410</v>
      </c>
      <c r="I206" s="58" t="s">
        <v>28</v>
      </c>
      <c r="J206" s="6"/>
    </row>
    <row r="207" spans="1:10" x14ac:dyDescent="0.4">
      <c r="A207" s="6"/>
      <c r="B207" s="183"/>
      <c r="C207" s="8">
        <v>147</v>
      </c>
      <c r="D207" s="27" t="s">
        <v>411</v>
      </c>
      <c r="E207" s="8" t="s">
        <v>30</v>
      </c>
      <c r="F207" s="2" t="s">
        <v>412</v>
      </c>
      <c r="G207" s="8" t="s">
        <v>14</v>
      </c>
      <c r="H207" s="130" t="s">
        <v>413</v>
      </c>
      <c r="I207" s="58" t="s">
        <v>170</v>
      </c>
      <c r="J207" s="6"/>
    </row>
    <row r="208" spans="1:10" ht="45" x14ac:dyDescent="0.4">
      <c r="A208" s="6"/>
      <c r="B208" s="183"/>
      <c r="C208" s="8">
        <v>148</v>
      </c>
      <c r="D208" s="27" t="s">
        <v>411</v>
      </c>
      <c r="E208" s="8" t="s">
        <v>30</v>
      </c>
      <c r="F208" s="2" t="s">
        <v>414</v>
      </c>
      <c r="G208" s="8" t="s">
        <v>14</v>
      </c>
      <c r="H208" s="148" t="s">
        <v>415</v>
      </c>
      <c r="I208" s="58" t="s">
        <v>34</v>
      </c>
      <c r="J208" s="6"/>
    </row>
    <row r="209" spans="1:10" ht="60.5" thickBot="1" x14ac:dyDescent="0.45">
      <c r="A209" s="6"/>
      <c r="B209" s="183"/>
      <c r="C209" s="8">
        <v>149</v>
      </c>
      <c r="D209" s="27" t="s">
        <v>411</v>
      </c>
      <c r="E209" s="8" t="s">
        <v>30</v>
      </c>
      <c r="F209" s="22" t="s">
        <v>416</v>
      </c>
      <c r="G209" s="21" t="s">
        <v>14</v>
      </c>
      <c r="H209" s="161" t="s">
        <v>417</v>
      </c>
      <c r="I209" s="60" t="s">
        <v>46</v>
      </c>
      <c r="J209" s="6"/>
    </row>
    <row r="210" spans="1:10" ht="30" x14ac:dyDescent="0.4">
      <c r="A210" s="6"/>
      <c r="B210" s="180" t="s">
        <v>418</v>
      </c>
      <c r="C210" s="32">
        <v>150</v>
      </c>
      <c r="D210" s="30" t="s">
        <v>419</v>
      </c>
      <c r="E210" s="10" t="s">
        <v>30</v>
      </c>
      <c r="F210" s="148" t="s">
        <v>646</v>
      </c>
      <c r="G210" s="8" t="s">
        <v>14</v>
      </c>
      <c r="H210" s="148" t="s">
        <v>666</v>
      </c>
      <c r="I210" s="58" t="s">
        <v>46</v>
      </c>
      <c r="J210" s="6"/>
    </row>
    <row r="211" spans="1:10" ht="90" customHeight="1" x14ac:dyDescent="0.4">
      <c r="A211" s="6"/>
      <c r="B211" s="181"/>
      <c r="C211" s="28">
        <v>151</v>
      </c>
      <c r="D211" s="27" t="s">
        <v>419</v>
      </c>
      <c r="E211" s="8" t="s">
        <v>30</v>
      </c>
      <c r="F211" s="2" t="s">
        <v>420</v>
      </c>
      <c r="G211" s="8" t="s">
        <v>14</v>
      </c>
      <c r="H211" s="148" t="s">
        <v>421</v>
      </c>
      <c r="I211" s="58" t="s">
        <v>68</v>
      </c>
      <c r="J211" s="6"/>
    </row>
    <row r="212" spans="1:10" ht="30" x14ac:dyDescent="0.4">
      <c r="A212" s="6"/>
      <c r="B212" s="181"/>
      <c r="C212" s="28">
        <v>152</v>
      </c>
      <c r="D212" s="27" t="s">
        <v>419</v>
      </c>
      <c r="E212" s="8" t="s">
        <v>30</v>
      </c>
      <c r="F212" s="148" t="s">
        <v>647</v>
      </c>
      <c r="G212" s="8" t="s">
        <v>14</v>
      </c>
      <c r="H212" s="154" t="s">
        <v>665</v>
      </c>
      <c r="I212" s="58" t="s">
        <v>170</v>
      </c>
      <c r="J212" s="6"/>
    </row>
    <row r="213" spans="1:10" ht="45" customHeight="1" x14ac:dyDescent="0.4">
      <c r="A213" s="6"/>
      <c r="B213" s="181"/>
      <c r="C213" s="28">
        <v>153</v>
      </c>
      <c r="D213" s="29" t="s">
        <v>422</v>
      </c>
      <c r="E213" s="8" t="s">
        <v>26</v>
      </c>
      <c r="F213" s="2" t="s">
        <v>423</v>
      </c>
      <c r="G213" s="8" t="s">
        <v>14</v>
      </c>
      <c r="H213" s="148" t="s">
        <v>424</v>
      </c>
      <c r="I213" s="58" t="s">
        <v>46</v>
      </c>
      <c r="J213" s="6"/>
    </row>
    <row r="214" spans="1:10" ht="45" customHeight="1" x14ac:dyDescent="0.4">
      <c r="A214" s="6"/>
      <c r="B214" s="181"/>
      <c r="C214" s="28">
        <v>154</v>
      </c>
      <c r="D214" s="29" t="s">
        <v>422</v>
      </c>
      <c r="E214" s="8" t="s">
        <v>26</v>
      </c>
      <c r="F214" s="2" t="s">
        <v>425</v>
      </c>
      <c r="G214" s="8" t="s">
        <v>14</v>
      </c>
      <c r="H214" s="148" t="s">
        <v>664</v>
      </c>
      <c r="I214" s="58" t="s">
        <v>28</v>
      </c>
      <c r="J214" s="6"/>
    </row>
    <row r="215" spans="1:10" ht="60" x14ac:dyDescent="0.4">
      <c r="A215" s="6"/>
      <c r="B215" s="181"/>
      <c r="C215" s="28">
        <v>155</v>
      </c>
      <c r="D215" s="29" t="s">
        <v>422</v>
      </c>
      <c r="E215" s="8" t="s">
        <v>26</v>
      </c>
      <c r="F215" s="148" t="s">
        <v>648</v>
      </c>
      <c r="G215" s="8" t="s">
        <v>14</v>
      </c>
      <c r="H215" s="148" t="s">
        <v>663</v>
      </c>
      <c r="I215" s="58" t="s">
        <v>68</v>
      </c>
      <c r="J215" s="6"/>
    </row>
    <row r="216" spans="1:10" ht="30" x14ac:dyDescent="0.4">
      <c r="A216" s="6"/>
      <c r="B216" s="181"/>
      <c r="C216" s="28">
        <v>156</v>
      </c>
      <c r="D216" s="29" t="s">
        <v>422</v>
      </c>
      <c r="E216" s="8" t="s">
        <v>26</v>
      </c>
      <c r="F216" s="148" t="s">
        <v>649</v>
      </c>
      <c r="G216" s="18" t="s">
        <v>12</v>
      </c>
      <c r="H216" s="148" t="s">
        <v>662</v>
      </c>
      <c r="I216" s="58" t="s">
        <v>46</v>
      </c>
      <c r="J216" s="6"/>
    </row>
    <row r="217" spans="1:10" ht="45" x14ac:dyDescent="0.4">
      <c r="A217" s="6"/>
      <c r="B217" s="181"/>
      <c r="C217" s="28">
        <v>157</v>
      </c>
      <c r="D217" s="29" t="s">
        <v>422</v>
      </c>
      <c r="E217" s="8" t="s">
        <v>26</v>
      </c>
      <c r="F217" s="148" t="s">
        <v>651</v>
      </c>
      <c r="G217" s="8" t="s">
        <v>14</v>
      </c>
      <c r="H217" s="148" t="s">
        <v>661</v>
      </c>
      <c r="I217" s="58" t="s">
        <v>34</v>
      </c>
      <c r="J217" s="6"/>
    </row>
    <row r="218" spans="1:10" ht="45" x14ac:dyDescent="0.4">
      <c r="A218" s="6"/>
      <c r="B218" s="181"/>
      <c r="C218" s="28">
        <v>158</v>
      </c>
      <c r="D218" s="29" t="s">
        <v>426</v>
      </c>
      <c r="E218" s="8" t="s">
        <v>26</v>
      </c>
      <c r="F218" s="148" t="s">
        <v>650</v>
      </c>
      <c r="G218" s="8" t="s">
        <v>14</v>
      </c>
      <c r="H218" s="148" t="s">
        <v>660</v>
      </c>
      <c r="I218" s="58" t="s">
        <v>34</v>
      </c>
      <c r="J218" s="6"/>
    </row>
    <row r="219" spans="1:10" ht="30" x14ac:dyDescent="0.4">
      <c r="A219" s="6"/>
      <c r="B219" s="181"/>
      <c r="C219" s="28">
        <v>159</v>
      </c>
      <c r="D219" s="29" t="s">
        <v>426</v>
      </c>
      <c r="E219" s="8" t="s">
        <v>26</v>
      </c>
      <c r="F219" s="148" t="s">
        <v>652</v>
      </c>
      <c r="G219" s="18" t="s">
        <v>12</v>
      </c>
      <c r="H219" s="148" t="s">
        <v>659</v>
      </c>
      <c r="I219" s="58" t="s">
        <v>34</v>
      </c>
      <c r="J219" s="6"/>
    </row>
    <row r="220" spans="1:10" ht="45" x14ac:dyDescent="0.4">
      <c r="A220" s="6"/>
      <c r="B220" s="181"/>
      <c r="C220" s="28">
        <v>160</v>
      </c>
      <c r="D220" s="29" t="s">
        <v>427</v>
      </c>
      <c r="E220" s="8" t="s">
        <v>26</v>
      </c>
      <c r="F220" s="148" t="s">
        <v>653</v>
      </c>
      <c r="G220" s="8" t="s">
        <v>14</v>
      </c>
      <c r="H220" s="148" t="s">
        <v>658</v>
      </c>
      <c r="I220" s="58" t="s">
        <v>46</v>
      </c>
      <c r="J220" s="6"/>
    </row>
    <row r="221" spans="1:10" ht="45" x14ac:dyDescent="0.4">
      <c r="A221" s="6"/>
      <c r="B221" s="181"/>
      <c r="C221" s="28">
        <v>161</v>
      </c>
      <c r="D221" s="29" t="s">
        <v>427</v>
      </c>
      <c r="E221" s="8" t="s">
        <v>26</v>
      </c>
      <c r="F221" s="2" t="s">
        <v>428</v>
      </c>
      <c r="G221" s="8" t="s">
        <v>14</v>
      </c>
      <c r="H221" s="148" t="s">
        <v>657</v>
      </c>
      <c r="I221" s="58" t="s">
        <v>68</v>
      </c>
      <c r="J221" s="6"/>
    </row>
    <row r="222" spans="1:10" ht="45.5" thickBot="1" x14ac:dyDescent="0.45">
      <c r="A222" s="6"/>
      <c r="B222" s="181"/>
      <c r="C222" s="28">
        <v>162</v>
      </c>
      <c r="D222" s="29" t="s">
        <v>427</v>
      </c>
      <c r="E222" s="8" t="s">
        <v>26</v>
      </c>
      <c r="F222" s="148" t="s">
        <v>654</v>
      </c>
      <c r="G222" s="8" t="s">
        <v>14</v>
      </c>
      <c r="H222" s="148" t="s">
        <v>656</v>
      </c>
      <c r="I222" s="58" t="s">
        <v>34</v>
      </c>
      <c r="J222" s="6"/>
    </row>
    <row r="223" spans="1:10" ht="45" x14ac:dyDescent="0.4">
      <c r="A223" s="6"/>
      <c r="B223" s="184" t="s">
        <v>429</v>
      </c>
      <c r="C223" s="127">
        <v>163</v>
      </c>
      <c r="D223" s="30" t="s">
        <v>430</v>
      </c>
      <c r="E223" s="10" t="s">
        <v>30</v>
      </c>
      <c r="F223" s="114" t="s">
        <v>431</v>
      </c>
      <c r="G223" s="10" t="s">
        <v>14</v>
      </c>
      <c r="H223" s="152" t="s">
        <v>432</v>
      </c>
      <c r="I223" s="59" t="s">
        <v>34</v>
      </c>
      <c r="J223" s="6"/>
    </row>
    <row r="224" spans="1:10" ht="45.5" thickBot="1" x14ac:dyDescent="0.45">
      <c r="A224" s="6"/>
      <c r="B224" s="185"/>
      <c r="C224" s="128">
        <v>163</v>
      </c>
      <c r="D224" s="27" t="s">
        <v>430</v>
      </c>
      <c r="E224" s="8" t="s">
        <v>30</v>
      </c>
      <c r="F224" s="115" t="s">
        <v>431</v>
      </c>
      <c r="G224" s="8" t="s">
        <v>14</v>
      </c>
      <c r="H224" s="148" t="s">
        <v>433</v>
      </c>
      <c r="I224" s="58" t="s">
        <v>28</v>
      </c>
      <c r="J224" s="6"/>
    </row>
    <row r="225" spans="1:10" ht="30" customHeight="1" x14ac:dyDescent="0.4">
      <c r="A225" s="6"/>
      <c r="B225" s="185"/>
      <c r="C225" s="28">
        <v>164</v>
      </c>
      <c r="D225" s="27" t="s">
        <v>434</v>
      </c>
      <c r="E225" s="8" t="s">
        <v>30</v>
      </c>
      <c r="F225" s="2" t="s">
        <v>435</v>
      </c>
      <c r="G225" s="8" t="s">
        <v>436</v>
      </c>
      <c r="H225" s="148" t="s">
        <v>437</v>
      </c>
      <c r="I225" s="58" t="s">
        <v>28</v>
      </c>
      <c r="J225" s="6"/>
    </row>
    <row r="226" spans="1:10" ht="30" x14ac:dyDescent="0.4">
      <c r="A226" s="6"/>
      <c r="B226" s="185"/>
      <c r="C226" s="28">
        <v>165</v>
      </c>
      <c r="D226" s="27" t="s">
        <v>438</v>
      </c>
      <c r="E226" s="8" t="s">
        <v>30</v>
      </c>
      <c r="F226" s="2" t="s">
        <v>439</v>
      </c>
      <c r="G226" s="18" t="s">
        <v>12</v>
      </c>
      <c r="H226" s="148" t="s">
        <v>440</v>
      </c>
      <c r="I226" s="58" t="s">
        <v>34</v>
      </c>
      <c r="J226" s="6"/>
    </row>
    <row r="227" spans="1:10" ht="45.5" thickBot="1" x14ac:dyDescent="0.45">
      <c r="A227" s="6"/>
      <c r="B227" s="185"/>
      <c r="C227" s="28">
        <v>166</v>
      </c>
      <c r="D227" s="27" t="s">
        <v>438</v>
      </c>
      <c r="E227" s="8" t="s">
        <v>30</v>
      </c>
      <c r="F227" s="2" t="s">
        <v>441</v>
      </c>
      <c r="G227" s="8" t="s">
        <v>14</v>
      </c>
      <c r="H227" s="148" t="s">
        <v>442</v>
      </c>
      <c r="I227" s="58" t="s">
        <v>34</v>
      </c>
      <c r="J227" s="6"/>
    </row>
    <row r="228" spans="1:10" ht="45" customHeight="1" x14ac:dyDescent="0.4">
      <c r="A228" s="6"/>
      <c r="B228" s="185"/>
      <c r="C228" s="128">
        <v>167</v>
      </c>
      <c r="D228" s="27" t="s">
        <v>443</v>
      </c>
      <c r="E228" s="8" t="s">
        <v>30</v>
      </c>
      <c r="F228" s="114" t="s">
        <v>444</v>
      </c>
      <c r="G228" s="43" t="s">
        <v>12</v>
      </c>
      <c r="H228" s="148" t="s">
        <v>445</v>
      </c>
      <c r="I228" s="58" t="s">
        <v>34</v>
      </c>
      <c r="J228" s="6"/>
    </row>
    <row r="229" spans="1:10" ht="45.65" customHeight="1" thickBot="1" x14ac:dyDescent="0.45">
      <c r="A229" s="6"/>
      <c r="B229" s="185"/>
      <c r="C229" s="128">
        <v>167</v>
      </c>
      <c r="D229" s="27" t="s">
        <v>443</v>
      </c>
      <c r="E229" s="8" t="s">
        <v>30</v>
      </c>
      <c r="F229" s="115" t="s">
        <v>444</v>
      </c>
      <c r="G229" s="43" t="s">
        <v>12</v>
      </c>
      <c r="H229" s="148" t="s">
        <v>446</v>
      </c>
      <c r="I229" s="58" t="s">
        <v>28</v>
      </c>
      <c r="J229" s="6"/>
    </row>
    <row r="230" spans="1:10" ht="45" x14ac:dyDescent="0.4">
      <c r="A230" s="6"/>
      <c r="B230" s="185"/>
      <c r="C230" s="128">
        <v>168</v>
      </c>
      <c r="D230" s="27" t="s">
        <v>447</v>
      </c>
      <c r="E230" s="8" t="s">
        <v>30</v>
      </c>
      <c r="F230" s="114" t="s">
        <v>448</v>
      </c>
      <c r="G230" s="8" t="s">
        <v>14</v>
      </c>
      <c r="H230" s="148" t="s">
        <v>449</v>
      </c>
      <c r="I230" s="58" t="s">
        <v>28</v>
      </c>
      <c r="J230" s="6"/>
    </row>
    <row r="231" spans="1:10" ht="45.5" thickBot="1" x14ac:dyDescent="0.45">
      <c r="A231" s="6"/>
      <c r="B231" s="185"/>
      <c r="C231" s="128">
        <v>168</v>
      </c>
      <c r="D231" s="27" t="s">
        <v>447</v>
      </c>
      <c r="E231" s="8" t="s">
        <v>30</v>
      </c>
      <c r="F231" s="115" t="s">
        <v>448</v>
      </c>
      <c r="G231" s="8" t="s">
        <v>14</v>
      </c>
      <c r="H231" s="148" t="s">
        <v>450</v>
      </c>
      <c r="I231" s="58" t="s">
        <v>34</v>
      </c>
      <c r="J231" s="6"/>
    </row>
    <row r="232" spans="1:10" ht="60" customHeight="1" x14ac:dyDescent="0.4">
      <c r="A232" s="6"/>
      <c r="B232" s="185"/>
      <c r="C232" s="28">
        <v>169</v>
      </c>
      <c r="D232" s="29" t="s">
        <v>451</v>
      </c>
      <c r="E232" s="8" t="s">
        <v>26</v>
      </c>
      <c r="F232" s="2" t="s">
        <v>452</v>
      </c>
      <c r="G232" s="18" t="s">
        <v>12</v>
      </c>
      <c r="H232" s="148" t="s">
        <v>453</v>
      </c>
      <c r="I232" s="58" t="s">
        <v>28</v>
      </c>
      <c r="J232" s="6"/>
    </row>
    <row r="233" spans="1:10" ht="30" customHeight="1" x14ac:dyDescent="0.4">
      <c r="A233" s="6"/>
      <c r="B233" s="185"/>
      <c r="C233" s="28">
        <v>170</v>
      </c>
      <c r="D233" s="29" t="s">
        <v>451</v>
      </c>
      <c r="E233" s="8" t="s">
        <v>26</v>
      </c>
      <c r="F233" s="2" t="s">
        <v>454</v>
      </c>
      <c r="G233" s="8" t="s">
        <v>14</v>
      </c>
      <c r="H233" s="148" t="s">
        <v>455</v>
      </c>
      <c r="I233" s="58" t="s">
        <v>34</v>
      </c>
      <c r="J233" s="6"/>
    </row>
    <row r="234" spans="1:10" ht="75" customHeight="1" x14ac:dyDescent="0.4">
      <c r="A234" s="6"/>
      <c r="B234" s="185"/>
      <c r="C234" s="28">
        <v>171</v>
      </c>
      <c r="D234" s="29" t="s">
        <v>451</v>
      </c>
      <c r="E234" s="8" t="s">
        <v>26</v>
      </c>
      <c r="F234" s="2" t="s">
        <v>456</v>
      </c>
      <c r="G234" s="8" t="s">
        <v>14</v>
      </c>
      <c r="H234" s="148" t="s">
        <v>457</v>
      </c>
      <c r="I234" s="58" t="s">
        <v>46</v>
      </c>
      <c r="J234" s="6"/>
    </row>
    <row r="235" spans="1:10" ht="45" customHeight="1" x14ac:dyDescent="0.4">
      <c r="A235" s="6"/>
      <c r="B235" s="185"/>
      <c r="C235" s="28">
        <v>172</v>
      </c>
      <c r="D235" s="29" t="s">
        <v>451</v>
      </c>
      <c r="E235" s="8" t="s">
        <v>26</v>
      </c>
      <c r="F235" s="2" t="s">
        <v>458</v>
      </c>
      <c r="G235" s="8" t="s">
        <v>14</v>
      </c>
      <c r="H235" s="148" t="s">
        <v>459</v>
      </c>
      <c r="I235" s="58" t="s">
        <v>34</v>
      </c>
      <c r="J235" s="6"/>
    </row>
    <row r="236" spans="1:10" ht="30.5" thickBot="1" x14ac:dyDescent="0.45">
      <c r="A236" s="6"/>
      <c r="B236" s="185"/>
      <c r="C236" s="28">
        <v>173</v>
      </c>
      <c r="D236" s="29" t="s">
        <v>451</v>
      </c>
      <c r="E236" s="8" t="s">
        <v>26</v>
      </c>
      <c r="F236" s="2" t="s">
        <v>460</v>
      </c>
      <c r="G236" s="8" t="s">
        <v>14</v>
      </c>
      <c r="H236" s="148" t="s">
        <v>461</v>
      </c>
      <c r="I236" s="58" t="s">
        <v>34</v>
      </c>
      <c r="J236" s="6"/>
    </row>
    <row r="237" spans="1:10" ht="30" x14ac:dyDescent="0.4">
      <c r="A237" s="6"/>
      <c r="B237" s="185"/>
      <c r="C237" s="128">
        <v>174</v>
      </c>
      <c r="D237" s="27" t="s">
        <v>462</v>
      </c>
      <c r="E237" s="8" t="s">
        <v>30</v>
      </c>
      <c r="F237" s="114" t="s">
        <v>463</v>
      </c>
      <c r="G237" s="18" t="s">
        <v>12</v>
      </c>
      <c r="H237" s="148" t="s">
        <v>464</v>
      </c>
      <c r="I237" s="58" t="s">
        <v>34</v>
      </c>
      <c r="J237" s="6"/>
    </row>
    <row r="238" spans="1:10" ht="30" customHeight="1" x14ac:dyDescent="0.4">
      <c r="A238" s="6"/>
      <c r="B238" s="185"/>
      <c r="C238" s="128">
        <v>174</v>
      </c>
      <c r="D238" s="27" t="s">
        <v>462</v>
      </c>
      <c r="E238" s="8" t="s">
        <v>30</v>
      </c>
      <c r="F238" s="117" t="s">
        <v>463</v>
      </c>
      <c r="G238" s="18" t="s">
        <v>12</v>
      </c>
      <c r="H238" s="148" t="s">
        <v>465</v>
      </c>
      <c r="I238" s="58" t="s">
        <v>28</v>
      </c>
      <c r="J238" s="6"/>
    </row>
    <row r="239" spans="1:10" ht="45" customHeight="1" x14ac:dyDescent="0.4">
      <c r="A239" s="6"/>
      <c r="B239" s="185"/>
      <c r="C239" s="128">
        <v>174</v>
      </c>
      <c r="D239" s="27" t="s">
        <v>462</v>
      </c>
      <c r="E239" s="8" t="s">
        <v>30</v>
      </c>
      <c r="F239" s="117" t="s">
        <v>463</v>
      </c>
      <c r="G239" s="18" t="s">
        <v>12</v>
      </c>
      <c r="H239" s="148" t="s">
        <v>466</v>
      </c>
      <c r="I239" s="58" t="s">
        <v>28</v>
      </c>
      <c r="J239" s="6"/>
    </row>
    <row r="240" spans="1:10" ht="45" customHeight="1" x14ac:dyDescent="0.4">
      <c r="A240" s="6"/>
      <c r="B240" s="185"/>
      <c r="C240" s="128">
        <v>174</v>
      </c>
      <c r="D240" s="27" t="s">
        <v>462</v>
      </c>
      <c r="E240" s="8" t="s">
        <v>30</v>
      </c>
      <c r="F240" s="117" t="s">
        <v>463</v>
      </c>
      <c r="G240" s="18" t="s">
        <v>12</v>
      </c>
      <c r="H240" s="148" t="s">
        <v>467</v>
      </c>
      <c r="I240" s="58" t="s">
        <v>34</v>
      </c>
      <c r="J240" s="6"/>
    </row>
    <row r="241" spans="1:10" ht="45.65" customHeight="1" thickBot="1" x14ac:dyDescent="0.45">
      <c r="A241" s="6"/>
      <c r="B241" s="185"/>
      <c r="C241" s="128">
        <v>174</v>
      </c>
      <c r="D241" s="27" t="s">
        <v>462</v>
      </c>
      <c r="E241" s="8" t="s">
        <v>30</v>
      </c>
      <c r="F241" s="115" t="s">
        <v>463</v>
      </c>
      <c r="G241" s="18" t="s">
        <v>12</v>
      </c>
      <c r="H241" s="148" t="s">
        <v>468</v>
      </c>
      <c r="I241" s="58" t="s">
        <v>39</v>
      </c>
      <c r="J241" s="6"/>
    </row>
    <row r="242" spans="1:10" ht="30" x14ac:dyDescent="0.4">
      <c r="A242" s="6"/>
      <c r="B242" s="185"/>
      <c r="C242" s="28">
        <v>175</v>
      </c>
      <c r="D242" s="27" t="s">
        <v>462</v>
      </c>
      <c r="E242" s="8" t="s">
        <v>30</v>
      </c>
      <c r="F242" s="2" t="s">
        <v>469</v>
      </c>
      <c r="G242" s="18" t="s">
        <v>12</v>
      </c>
      <c r="H242" s="148" t="s">
        <v>470</v>
      </c>
      <c r="I242" s="58" t="s">
        <v>34</v>
      </c>
      <c r="J242" s="6"/>
    </row>
    <row r="243" spans="1:10" ht="45.5" thickBot="1" x14ac:dyDescent="0.45">
      <c r="A243" s="6"/>
      <c r="B243" s="185"/>
      <c r="C243" s="28">
        <v>176</v>
      </c>
      <c r="D243" s="27" t="s">
        <v>462</v>
      </c>
      <c r="E243" s="8" t="s">
        <v>30</v>
      </c>
      <c r="F243" s="2" t="s">
        <v>471</v>
      </c>
      <c r="G243" s="8" t="s">
        <v>14</v>
      </c>
      <c r="H243" s="148" t="s">
        <v>472</v>
      </c>
      <c r="I243" s="58" t="s">
        <v>46</v>
      </c>
      <c r="J243" s="6"/>
    </row>
    <row r="244" spans="1:10" ht="60" x14ac:dyDescent="0.4">
      <c r="A244" s="6"/>
      <c r="B244" s="185"/>
      <c r="C244" s="128">
        <v>177</v>
      </c>
      <c r="D244" s="27" t="s">
        <v>462</v>
      </c>
      <c r="E244" s="8" t="s">
        <v>30</v>
      </c>
      <c r="F244" s="114" t="s">
        <v>473</v>
      </c>
      <c r="G244" s="8" t="s">
        <v>14</v>
      </c>
      <c r="H244" s="148" t="s">
        <v>474</v>
      </c>
      <c r="I244" s="58" t="s">
        <v>28</v>
      </c>
      <c r="J244" s="6"/>
    </row>
    <row r="245" spans="1:10" ht="60" x14ac:dyDescent="0.4">
      <c r="A245" s="6"/>
      <c r="B245" s="185"/>
      <c r="C245" s="128">
        <v>177</v>
      </c>
      <c r="D245" s="27" t="s">
        <v>462</v>
      </c>
      <c r="E245" s="8" t="s">
        <v>30</v>
      </c>
      <c r="F245" s="117" t="s">
        <v>473</v>
      </c>
      <c r="G245" s="8" t="s">
        <v>14</v>
      </c>
      <c r="H245" s="148" t="s">
        <v>475</v>
      </c>
      <c r="I245" s="58" t="s">
        <v>34</v>
      </c>
      <c r="J245" s="6"/>
    </row>
    <row r="246" spans="1:10" ht="60.5" thickBot="1" x14ac:dyDescent="0.45">
      <c r="A246" s="6"/>
      <c r="B246" s="185"/>
      <c r="C246" s="128">
        <v>177</v>
      </c>
      <c r="D246" s="27" t="s">
        <v>462</v>
      </c>
      <c r="E246" s="8" t="s">
        <v>30</v>
      </c>
      <c r="F246" s="115" t="s">
        <v>473</v>
      </c>
      <c r="G246" s="8" t="s">
        <v>14</v>
      </c>
      <c r="H246" s="148" t="s">
        <v>476</v>
      </c>
      <c r="I246" s="58" t="s">
        <v>39</v>
      </c>
      <c r="J246" s="6"/>
    </row>
    <row r="247" spans="1:10" ht="45.65" customHeight="1" thickBot="1" x14ac:dyDescent="0.45">
      <c r="A247" s="6"/>
      <c r="B247" s="185"/>
      <c r="C247" s="28">
        <v>178</v>
      </c>
      <c r="D247" s="27" t="s">
        <v>462</v>
      </c>
      <c r="E247" s="8" t="s">
        <v>30</v>
      </c>
      <c r="F247" s="2" t="s">
        <v>477</v>
      </c>
      <c r="G247" s="8" t="s">
        <v>14</v>
      </c>
      <c r="H247" s="148" t="s">
        <v>478</v>
      </c>
      <c r="I247" s="58" t="s">
        <v>34</v>
      </c>
      <c r="J247" s="6"/>
    </row>
    <row r="248" spans="1:10" ht="30" customHeight="1" x14ac:dyDescent="0.4">
      <c r="A248" s="6"/>
      <c r="B248" s="185"/>
      <c r="C248" s="128">
        <v>179</v>
      </c>
      <c r="D248" s="27" t="s">
        <v>479</v>
      </c>
      <c r="E248" s="8" t="s">
        <v>30</v>
      </c>
      <c r="F248" s="114" t="s">
        <v>480</v>
      </c>
      <c r="G248" s="43" t="s">
        <v>12</v>
      </c>
      <c r="H248" s="148" t="s">
        <v>481</v>
      </c>
      <c r="I248" s="58" t="s">
        <v>28</v>
      </c>
      <c r="J248" s="6"/>
    </row>
    <row r="249" spans="1:10" ht="43.15" customHeight="1" thickBot="1" x14ac:dyDescent="0.45">
      <c r="A249" s="6"/>
      <c r="B249" s="185"/>
      <c r="C249" s="128">
        <v>179</v>
      </c>
      <c r="D249" s="27" t="s">
        <v>479</v>
      </c>
      <c r="E249" s="8" t="s">
        <v>30</v>
      </c>
      <c r="F249" s="115" t="s">
        <v>480</v>
      </c>
      <c r="G249" s="43" t="s">
        <v>12</v>
      </c>
      <c r="H249" s="148" t="s">
        <v>482</v>
      </c>
      <c r="I249" s="58" t="s">
        <v>28</v>
      </c>
      <c r="J249" s="6"/>
    </row>
    <row r="250" spans="1:10" ht="30" customHeight="1" x14ac:dyDescent="0.4">
      <c r="A250" s="6"/>
      <c r="B250" s="185"/>
      <c r="C250" s="28">
        <v>180</v>
      </c>
      <c r="D250" s="27" t="s">
        <v>479</v>
      </c>
      <c r="E250" s="8" t="s">
        <v>30</v>
      </c>
      <c r="F250" s="2" t="s">
        <v>483</v>
      </c>
      <c r="G250" s="8" t="s">
        <v>14</v>
      </c>
      <c r="H250" s="148" t="s">
        <v>484</v>
      </c>
      <c r="I250" s="58" t="s">
        <v>34</v>
      </c>
      <c r="J250" s="6"/>
    </row>
    <row r="251" spans="1:10" ht="45" customHeight="1" x14ac:dyDescent="0.4">
      <c r="A251" s="6"/>
      <c r="B251" s="185"/>
      <c r="C251" s="28">
        <v>181</v>
      </c>
      <c r="D251" s="27" t="s">
        <v>479</v>
      </c>
      <c r="E251" s="8" t="s">
        <v>30</v>
      </c>
      <c r="F251" s="2" t="s">
        <v>485</v>
      </c>
      <c r="G251" s="8" t="s">
        <v>14</v>
      </c>
      <c r="H251" s="148" t="s">
        <v>486</v>
      </c>
      <c r="I251" s="58" t="s">
        <v>34</v>
      </c>
      <c r="J251" s="6"/>
    </row>
    <row r="252" spans="1:10" ht="30.5" thickBot="1" x14ac:dyDescent="0.45">
      <c r="A252" s="6"/>
      <c r="B252" s="185"/>
      <c r="C252" s="28">
        <v>182</v>
      </c>
      <c r="D252" s="27" t="s">
        <v>479</v>
      </c>
      <c r="E252" s="8" t="s">
        <v>30</v>
      </c>
      <c r="F252" s="2" t="s">
        <v>487</v>
      </c>
      <c r="G252" s="8" t="s">
        <v>14</v>
      </c>
      <c r="H252" s="148" t="s">
        <v>488</v>
      </c>
      <c r="I252" s="58" t="s">
        <v>46</v>
      </c>
      <c r="J252" s="6"/>
    </row>
    <row r="253" spans="1:10" ht="45" x14ac:dyDescent="0.4">
      <c r="A253" s="6"/>
      <c r="B253" s="185"/>
      <c r="C253" s="128">
        <v>183</v>
      </c>
      <c r="D253" s="29" t="s">
        <v>489</v>
      </c>
      <c r="E253" s="8" t="s">
        <v>26</v>
      </c>
      <c r="F253" s="114" t="s">
        <v>490</v>
      </c>
      <c r="G253" s="8" t="s">
        <v>14</v>
      </c>
      <c r="H253" s="148" t="s">
        <v>491</v>
      </c>
      <c r="I253" s="58" t="s">
        <v>46</v>
      </c>
      <c r="J253" s="6"/>
    </row>
    <row r="254" spans="1:10" ht="45.5" thickBot="1" x14ac:dyDescent="0.45">
      <c r="A254" s="6"/>
      <c r="B254" s="185"/>
      <c r="C254" s="128">
        <v>183</v>
      </c>
      <c r="D254" s="29" t="s">
        <v>489</v>
      </c>
      <c r="E254" s="8" t="s">
        <v>26</v>
      </c>
      <c r="F254" s="115" t="s">
        <v>490</v>
      </c>
      <c r="G254" s="8" t="s">
        <v>14</v>
      </c>
      <c r="H254" s="148" t="s">
        <v>492</v>
      </c>
      <c r="I254" s="58" t="s">
        <v>39</v>
      </c>
      <c r="J254" s="6"/>
    </row>
    <row r="255" spans="1:10" ht="45" x14ac:dyDescent="0.4">
      <c r="A255" s="6"/>
      <c r="B255" s="185"/>
      <c r="C255" s="28">
        <v>184</v>
      </c>
      <c r="D255" s="29" t="s">
        <v>489</v>
      </c>
      <c r="E255" s="8" t="s">
        <v>26</v>
      </c>
      <c r="F255" s="2" t="s">
        <v>493</v>
      </c>
      <c r="G255" s="75" t="s">
        <v>14</v>
      </c>
      <c r="H255" s="148" t="s">
        <v>494</v>
      </c>
      <c r="I255" s="58" t="s">
        <v>34</v>
      </c>
      <c r="J255" s="6"/>
    </row>
    <row r="256" spans="1:10" ht="45" x14ac:dyDescent="0.4">
      <c r="A256" s="6"/>
      <c r="B256" s="185"/>
      <c r="C256" s="28">
        <v>185</v>
      </c>
      <c r="D256" s="29" t="s">
        <v>489</v>
      </c>
      <c r="E256" s="8" t="s">
        <v>26</v>
      </c>
      <c r="F256" s="2" t="s">
        <v>495</v>
      </c>
      <c r="G256" s="8" t="s">
        <v>14</v>
      </c>
      <c r="H256" s="148" t="s">
        <v>496</v>
      </c>
      <c r="I256" s="58" t="s">
        <v>34</v>
      </c>
      <c r="J256" s="6"/>
    </row>
    <row r="257" spans="1:10" ht="45.5" thickBot="1" x14ac:dyDescent="0.45">
      <c r="A257" s="6"/>
      <c r="B257" s="185"/>
      <c r="C257" s="28">
        <v>186</v>
      </c>
      <c r="D257" s="27" t="s">
        <v>497</v>
      </c>
      <c r="E257" s="8" t="s">
        <v>30</v>
      </c>
      <c r="F257" s="2" t="s">
        <v>498</v>
      </c>
      <c r="G257" s="8" t="s">
        <v>14</v>
      </c>
      <c r="H257" s="148" t="s">
        <v>499</v>
      </c>
      <c r="I257" s="58" t="s">
        <v>34</v>
      </c>
      <c r="J257" s="6"/>
    </row>
    <row r="258" spans="1:10" ht="60.5" thickBot="1" x14ac:dyDescent="0.45">
      <c r="A258" s="6"/>
      <c r="B258" s="185"/>
      <c r="C258" s="128">
        <v>187</v>
      </c>
      <c r="D258" s="27" t="s">
        <v>500</v>
      </c>
      <c r="E258" s="8" t="s">
        <v>30</v>
      </c>
      <c r="F258" s="151" t="s">
        <v>655</v>
      </c>
      <c r="G258" s="8" t="s">
        <v>14</v>
      </c>
      <c r="H258" s="148" t="s">
        <v>501</v>
      </c>
      <c r="I258" s="58" t="s">
        <v>34</v>
      </c>
      <c r="J258" s="6"/>
    </row>
    <row r="259" spans="1:10" ht="60.5" thickBot="1" x14ac:dyDescent="0.45">
      <c r="A259" s="6"/>
      <c r="B259" s="185"/>
      <c r="C259" s="128">
        <v>187</v>
      </c>
      <c r="D259" s="27" t="s">
        <v>500</v>
      </c>
      <c r="E259" s="8" t="s">
        <v>30</v>
      </c>
      <c r="F259" s="151" t="s">
        <v>655</v>
      </c>
      <c r="G259" s="8" t="s">
        <v>14</v>
      </c>
      <c r="H259" s="148" t="s">
        <v>502</v>
      </c>
      <c r="I259" s="58" t="s">
        <v>28</v>
      </c>
      <c r="J259" s="6"/>
    </row>
    <row r="260" spans="1:10" ht="30" x14ac:dyDescent="0.4">
      <c r="A260" s="6"/>
      <c r="B260" s="185"/>
      <c r="C260" s="128">
        <v>188</v>
      </c>
      <c r="D260" s="27" t="s">
        <v>500</v>
      </c>
      <c r="E260" s="8" t="s">
        <v>30</v>
      </c>
      <c r="F260" s="114" t="s">
        <v>503</v>
      </c>
      <c r="G260" s="8" t="s">
        <v>14</v>
      </c>
      <c r="H260" s="148" t="s">
        <v>504</v>
      </c>
      <c r="I260" s="58" t="s">
        <v>34</v>
      </c>
      <c r="J260" s="6"/>
    </row>
    <row r="261" spans="1:10" ht="30.5" thickBot="1" x14ac:dyDescent="0.45">
      <c r="A261" s="6"/>
      <c r="B261" s="185"/>
      <c r="C261" s="128">
        <v>188</v>
      </c>
      <c r="D261" s="27" t="s">
        <v>500</v>
      </c>
      <c r="E261" s="8" t="s">
        <v>30</v>
      </c>
      <c r="F261" s="115" t="s">
        <v>503</v>
      </c>
      <c r="G261" s="8" t="s">
        <v>14</v>
      </c>
      <c r="H261" s="148" t="s">
        <v>505</v>
      </c>
      <c r="I261" s="58" t="s">
        <v>28</v>
      </c>
      <c r="J261" s="6"/>
    </row>
    <row r="262" spans="1:10" ht="45.5" thickBot="1" x14ac:dyDescent="0.45">
      <c r="A262" s="6"/>
      <c r="B262" s="185"/>
      <c r="C262" s="28">
        <v>189</v>
      </c>
      <c r="D262" s="27" t="s">
        <v>500</v>
      </c>
      <c r="E262" s="8" t="s">
        <v>30</v>
      </c>
      <c r="F262" s="2" t="s">
        <v>506</v>
      </c>
      <c r="G262" s="8" t="s">
        <v>14</v>
      </c>
      <c r="H262" s="148" t="s">
        <v>507</v>
      </c>
      <c r="I262" s="58" t="s">
        <v>259</v>
      </c>
      <c r="J262" s="6"/>
    </row>
    <row r="263" spans="1:10" ht="30" x14ac:dyDescent="0.4">
      <c r="A263" s="6"/>
      <c r="B263" s="185"/>
      <c r="C263" s="128">
        <v>190</v>
      </c>
      <c r="D263" s="29" t="s">
        <v>508</v>
      </c>
      <c r="E263" s="8" t="s">
        <v>26</v>
      </c>
      <c r="F263" s="114" t="s">
        <v>509</v>
      </c>
      <c r="G263" s="8" t="s">
        <v>14</v>
      </c>
      <c r="H263" s="148" t="s">
        <v>510</v>
      </c>
      <c r="I263" s="58" t="s">
        <v>34</v>
      </c>
      <c r="J263" s="6"/>
    </row>
    <row r="264" spans="1:10" ht="30" x14ac:dyDescent="0.4">
      <c r="A264" s="6"/>
      <c r="B264" s="185"/>
      <c r="C264" s="128">
        <v>190</v>
      </c>
      <c r="D264" s="29" t="s">
        <v>508</v>
      </c>
      <c r="E264" s="8" t="s">
        <v>26</v>
      </c>
      <c r="F264" s="117" t="s">
        <v>509</v>
      </c>
      <c r="G264" s="8" t="s">
        <v>14</v>
      </c>
      <c r="H264" s="148" t="s">
        <v>511</v>
      </c>
      <c r="I264" s="58" t="s">
        <v>39</v>
      </c>
      <c r="J264" s="6"/>
    </row>
    <row r="265" spans="1:10" ht="30.5" thickBot="1" x14ac:dyDescent="0.45">
      <c r="A265" s="6"/>
      <c r="B265" s="186"/>
      <c r="C265" s="116">
        <v>190</v>
      </c>
      <c r="D265" s="31" t="s">
        <v>508</v>
      </c>
      <c r="E265" s="21" t="s">
        <v>26</v>
      </c>
      <c r="F265" s="115" t="s">
        <v>509</v>
      </c>
      <c r="G265" s="21" t="s">
        <v>14</v>
      </c>
      <c r="H265" s="161" t="s">
        <v>512</v>
      </c>
      <c r="I265" s="60" t="s">
        <v>28</v>
      </c>
      <c r="J265" s="6"/>
    </row>
    <row r="266" spans="1:10" x14ac:dyDescent="0.4">
      <c r="A266" s="6"/>
      <c r="B266" s="6"/>
      <c r="C266" s="8"/>
      <c r="D266" s="7"/>
      <c r="E266" s="7"/>
      <c r="F266" s="6"/>
      <c r="G266" s="7"/>
      <c r="H266" s="162"/>
      <c r="I266" s="6"/>
      <c r="J266" s="6"/>
    </row>
  </sheetData>
  <autoFilter ref="A1:I265" xr:uid="{2DB1BC9A-4866-47DE-8975-633943692710}"/>
  <mergeCells count="10">
    <mergeCell ref="B190:B201"/>
    <mergeCell ref="B202:B209"/>
    <mergeCell ref="B210:B222"/>
    <mergeCell ref="B223:B265"/>
    <mergeCell ref="B11:B40"/>
    <mergeCell ref="B41:B87"/>
    <mergeCell ref="B88:B108"/>
    <mergeCell ref="B109:B140"/>
    <mergeCell ref="B141:B158"/>
    <mergeCell ref="B159:B189"/>
  </mergeCells>
  <pageMargins left="0.7" right="0.7" top="0.75" bottom="0.75" header="0.3" footer="0.3"/>
  <pageSetup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E9CE2E-0913-42C3-96AF-379E5C5B0A2A}">
  <sheetPr>
    <tabColor rgb="FF78BE20"/>
  </sheetPr>
  <dimension ref="A1:I42"/>
  <sheetViews>
    <sheetView showZeros="0" zoomScale="70" zoomScaleNormal="70" workbookViewId="0">
      <pane xSplit="9" ySplit="12" topLeftCell="J22" activePane="bottomRight" state="frozen"/>
      <selection pane="topRight" activeCell="J1" sqref="J1"/>
      <selection pane="bottomLeft" activeCell="A13" sqref="A13"/>
      <selection pane="bottomRight" activeCell="G15" sqref="G15"/>
    </sheetView>
  </sheetViews>
  <sheetFormatPr baseColWidth="10" defaultColWidth="11.54296875" defaultRowHeight="15" x14ac:dyDescent="0.35"/>
  <cols>
    <col min="1" max="1" width="15" style="118" bestFit="1" customWidth="1"/>
    <col min="2" max="2" width="8.26953125" style="118" bestFit="1" customWidth="1"/>
    <col min="3" max="3" width="60.7265625" style="118" customWidth="1"/>
    <col min="4" max="4" width="5.54296875" style="118" bestFit="1" customWidth="1"/>
    <col min="5" max="5" width="5.81640625" style="118" hidden="1" customWidth="1"/>
    <col min="6" max="6" width="10.54296875" style="118" bestFit="1" customWidth="1"/>
    <col min="7" max="7" width="20.7265625" style="118" bestFit="1" customWidth="1"/>
    <col min="8" max="8" width="15.54296875" style="118" customWidth="1"/>
    <col min="9" max="9" width="69.453125" style="118" customWidth="1"/>
    <col min="10" max="16384" width="11.54296875" style="118"/>
  </cols>
  <sheetData>
    <row r="1" spans="1:9" ht="24.5" x14ac:dyDescent="0.35">
      <c r="A1" s="191" t="s">
        <v>513</v>
      </c>
      <c r="B1" s="192"/>
      <c r="C1" s="192"/>
      <c r="D1" s="192"/>
      <c r="E1" s="192"/>
      <c r="F1" s="192"/>
      <c r="G1" s="192"/>
      <c r="H1" s="192"/>
      <c r="I1" s="193"/>
    </row>
    <row r="2" spans="1:9" ht="43.15" customHeight="1" x14ac:dyDescent="0.35">
      <c r="A2" s="189" t="s">
        <v>514</v>
      </c>
      <c r="B2" s="190"/>
      <c r="C2" s="190"/>
      <c r="D2" s="190"/>
      <c r="E2" s="190"/>
      <c r="F2" s="190"/>
      <c r="G2" s="190"/>
      <c r="H2" s="190"/>
      <c r="I2" s="190"/>
    </row>
    <row r="3" spans="1:9" x14ac:dyDescent="0.35">
      <c r="A3" s="187" t="s">
        <v>685</v>
      </c>
      <c r="B3" s="187"/>
      <c r="C3" s="187"/>
      <c r="D3" s="187"/>
      <c r="E3" s="187"/>
      <c r="F3" s="187"/>
      <c r="G3" s="187"/>
      <c r="H3" s="187"/>
      <c r="I3" s="187"/>
    </row>
    <row r="4" spans="1:9" ht="5.15" customHeight="1" x14ac:dyDescent="0.35">
      <c r="A4" s="33"/>
      <c r="B4" s="33"/>
      <c r="C4" s="33"/>
      <c r="D4" s="33"/>
      <c r="E4" s="33"/>
      <c r="F4" s="33"/>
      <c r="G4" s="33"/>
      <c r="H4" s="33"/>
      <c r="I4" s="33"/>
    </row>
    <row r="5" spans="1:9" s="61" customFormat="1" x14ac:dyDescent="0.35">
      <c r="A5" s="188"/>
      <c r="B5" s="188"/>
      <c r="C5" s="188"/>
      <c r="D5" s="188"/>
      <c r="E5" s="188"/>
      <c r="F5" s="188"/>
      <c r="G5" s="188"/>
      <c r="H5" s="188"/>
      <c r="I5" s="188"/>
    </row>
    <row r="6" spans="1:9" s="61" customFormat="1" x14ac:dyDescent="0.35">
      <c r="A6" s="188"/>
      <c r="B6" s="188"/>
      <c r="C6" s="188"/>
      <c r="D6" s="188"/>
      <c r="E6" s="188"/>
      <c r="F6" s="188"/>
      <c r="G6" s="188"/>
      <c r="H6" s="188"/>
      <c r="I6" s="188"/>
    </row>
    <row r="7" spans="1:9" s="61" customFormat="1" x14ac:dyDescent="0.35">
      <c r="A7" s="188"/>
      <c r="B7" s="188"/>
      <c r="C7" s="188"/>
      <c r="D7" s="188"/>
      <c r="E7" s="188"/>
      <c r="F7" s="188"/>
      <c r="G7" s="188"/>
      <c r="H7" s="188"/>
      <c r="I7" s="188"/>
    </row>
    <row r="8" spans="1:9" s="61" customFormat="1" x14ac:dyDescent="0.35">
      <c r="A8" s="188"/>
      <c r="B8" s="188"/>
      <c r="C8" s="188"/>
      <c r="D8" s="188"/>
      <c r="E8" s="188"/>
      <c r="F8" s="188"/>
      <c r="G8" s="188"/>
      <c r="H8" s="188"/>
      <c r="I8" s="188"/>
    </row>
    <row r="9" spans="1:9" s="61" customFormat="1" x14ac:dyDescent="0.35">
      <c r="A9" s="188"/>
      <c r="B9" s="188"/>
      <c r="C9" s="188"/>
      <c r="D9" s="188"/>
      <c r="E9" s="188"/>
      <c r="F9" s="188"/>
      <c r="G9" s="188"/>
      <c r="H9" s="188"/>
      <c r="I9" s="188"/>
    </row>
    <row r="10" spans="1:9" s="61" customFormat="1" x14ac:dyDescent="0.35">
      <c r="A10" s="188"/>
      <c r="B10" s="188"/>
      <c r="C10" s="188"/>
      <c r="D10" s="188"/>
      <c r="E10" s="188"/>
      <c r="F10" s="188"/>
      <c r="G10" s="188"/>
      <c r="H10" s="188"/>
      <c r="I10" s="188"/>
    </row>
    <row r="11" spans="1:9" ht="5.15" customHeight="1" x14ac:dyDescent="0.35">
      <c r="A11" s="33"/>
      <c r="B11" s="33"/>
      <c r="C11" s="33"/>
      <c r="D11" s="33"/>
      <c r="E11" s="33"/>
      <c r="F11" s="33"/>
      <c r="G11" s="33"/>
      <c r="H11" s="33"/>
      <c r="I11" s="33"/>
    </row>
    <row r="12" spans="1:9" ht="15.5" thickBot="1" x14ac:dyDescent="0.4">
      <c r="A12" s="120" t="s">
        <v>515</v>
      </c>
      <c r="B12" s="121" t="s">
        <v>6</v>
      </c>
      <c r="C12" s="122" t="s">
        <v>516</v>
      </c>
      <c r="D12" s="123" t="s">
        <v>7</v>
      </c>
      <c r="E12" s="123" t="s">
        <v>517</v>
      </c>
      <c r="F12" s="124" t="s">
        <v>9</v>
      </c>
      <c r="G12" s="123" t="s">
        <v>518</v>
      </c>
      <c r="H12" s="123" t="s">
        <v>11</v>
      </c>
      <c r="I12" s="125" t="s">
        <v>519</v>
      </c>
    </row>
    <row r="13" spans="1:9" ht="45.5" thickTop="1" x14ac:dyDescent="0.35">
      <c r="A13" s="67">
        <f>Réponses!C11</f>
        <v>1</v>
      </c>
      <c r="B13" s="67" t="str">
        <f>Réponses!D11</f>
        <v>1.1</v>
      </c>
      <c r="C13" s="56" t="str">
        <f>Réponses!F11</f>
        <v>Ai-je un document d'autorisation légale pour le développement de mon activité en tant que producteur/entreprise/organisation ?</v>
      </c>
      <c r="D13" s="57" t="str">
        <f>+Réponses!E11</f>
        <v>CAC</v>
      </c>
      <c r="E13" s="36"/>
      <c r="F13" s="37" t="s">
        <v>16</v>
      </c>
      <c r="G13" s="38" t="str">
        <f>IF(Principio1[[#This Row],[Réponse]]="Oui","Conformité",IF(Principio1[[#This Row],[Réponse]]="Non","Non conforme","Sans objet"))</f>
        <v>Sans objet</v>
      </c>
      <c r="H13" s="39" t="str">
        <f>IF(Principio1[[#This Row],[Réponse]]="Non",Réponses!I11," ")</f>
        <v xml:space="preserve"> </v>
      </c>
      <c r="I13" s="40" t="str">
        <f>+IF($F13=Réponses!$G$3,Réponses!$H11,IF($F13=Réponses!$G$10,Réponses!$H$5,Réponses!$H$2))</f>
        <v>Je vous remercie. Veuillez poursuivre avec la question suivante.</v>
      </c>
    </row>
    <row r="14" spans="1:9" ht="30" x14ac:dyDescent="0.35">
      <c r="A14" s="67">
        <f>Réponses!C12</f>
        <v>2</v>
      </c>
      <c r="B14" s="67" t="str">
        <f>Réponses!D12</f>
        <v>1.2</v>
      </c>
      <c r="C14" s="56" t="str">
        <f>Réponses!F12</f>
        <v>Ai-je un document prouvant que j'ai le droit d'utiliser mon unité de gestion ?</v>
      </c>
      <c r="D14" s="57" t="str">
        <f>+Réponses!E12</f>
        <v>CB</v>
      </c>
      <c r="E14" s="41"/>
      <c r="F14" s="46" t="s">
        <v>16</v>
      </c>
      <c r="G14" s="43" t="str">
        <f>IF(Principio1[[#This Row],[Réponse]]="Oui","Conformité",IF(Principio1[[#This Row],[Réponse]]="Non","Non conforme","Sans objet"))</f>
        <v>Sans objet</v>
      </c>
      <c r="H14" s="44" t="str">
        <f>IF(Principio1[[#This Row],[Réponse]]="Non",Réponses!I12," ")</f>
        <v xml:space="preserve"> </v>
      </c>
      <c r="I14" s="45" t="str">
        <f>+IF($F14=Réponses!$G$3,Réponses!$H12,IF($F14=Réponses!$G$10,Réponses!$H$5,Réponses!$H$2))</f>
        <v>Je vous remercie. Veuillez poursuivre avec la question suivante.</v>
      </c>
    </row>
    <row r="15" spans="1:9" ht="30" x14ac:dyDescent="0.35">
      <c r="A15" s="67">
        <f>Réponses!C13</f>
        <v>3</v>
      </c>
      <c r="B15" s="67" t="str">
        <f>Réponses!D13</f>
        <v>1.2</v>
      </c>
      <c r="C15" s="56" t="str">
        <f>Réponses!F13</f>
        <v>Est-ce que je sais où se trouvent les limites de mon unité de gestion ?</v>
      </c>
      <c r="D15" s="57" t="str">
        <f>+Réponses!E13</f>
        <v>CB</v>
      </c>
      <c r="E15" s="41"/>
      <c r="F15" s="46"/>
      <c r="G15" s="43"/>
      <c r="H15" s="44" t="str">
        <f>IF(Principio1[[#This Row],[Réponse]]="Non",Réponses!I13," ")</f>
        <v xml:space="preserve"> </v>
      </c>
      <c r="I15" s="45" t="str">
        <f>+IF($F15=Réponses!$G$3,Réponses!$H13,IF($F15=Réponses!$G$10,Réponses!$H$5,Réponses!$H$2))</f>
        <v>Nous attendons votre réponse</v>
      </c>
    </row>
    <row r="16" spans="1:9" x14ac:dyDescent="0.35">
      <c r="A16" s="67">
        <f>Réponses!C14</f>
        <v>4</v>
      </c>
      <c r="B16" s="67" t="str">
        <f>Réponses!D14</f>
        <v>1.2</v>
      </c>
      <c r="C16" s="56" t="str">
        <f>Réponses!F14</f>
        <v>Ai-je une carte indiquant les limites de mon unité de gestion ?</v>
      </c>
      <c r="D16" s="57" t="str">
        <f>+Réponses!E14</f>
        <v>CB</v>
      </c>
      <c r="E16" s="41"/>
      <c r="F16" s="42"/>
      <c r="G16" s="43" t="str">
        <f>IF(Principio1[[#This Row],[Réponse]]="Oui","Conformité",IF(Principio1[[#This Row],[Réponse]]="Non","Non conforme","Sans objet"))</f>
        <v>Sans objet</v>
      </c>
      <c r="H16" s="44" t="str">
        <f>IF(Principio1[[#This Row],[Réponse]]="Non",Réponses!I14," ")</f>
        <v xml:space="preserve"> </v>
      </c>
      <c r="I16" s="45" t="str">
        <f>+IF($F16=Réponses!$G$3,Réponses!$H14,IF($F16=Réponses!$G$10,Réponses!$H$5,Réponses!$H$2))</f>
        <v>Nous attendons votre réponse</v>
      </c>
    </row>
    <row r="17" spans="1:9" ht="45" x14ac:dyDescent="0.35">
      <c r="A17" s="67">
        <f>Réponses!C15</f>
        <v>5</v>
      </c>
      <c r="B17" s="67" t="str">
        <f>Réponses!D15</f>
        <v>1.3</v>
      </c>
      <c r="C17" s="56" t="str">
        <f>Réponses!F15</f>
        <v>Est-ce que je connais et comprends les lois et les conventions internationales auxquelles je dois me conformer dans le cadre de mon activité forestière ?</v>
      </c>
      <c r="D17" s="57" t="str">
        <f>+Réponses!E15</f>
        <v>CB</v>
      </c>
      <c r="E17" s="41"/>
      <c r="F17" s="42"/>
      <c r="G17" s="43" t="str">
        <f>IF(Principio1[[#This Row],[Réponse]]="Oui","Conformité",IF(Principio1[[#This Row],[Réponse]]="Non","Non conforme","Sans objet"))</f>
        <v>Sans objet</v>
      </c>
      <c r="H17" s="44" t="str">
        <f>IF(Principio1[[#This Row],[Réponse]]="Non",Réponses!I15," ")</f>
        <v xml:space="preserve"> </v>
      </c>
      <c r="I17" s="45" t="str">
        <f>+IF($F17=Réponses!$G$3,Réponses!$H15,IF($F17=Réponses!$G$10,Réponses!$H$5,Réponses!$H$2))</f>
        <v>Nous attendons votre réponse</v>
      </c>
    </row>
    <row r="18" spans="1:9" x14ac:dyDescent="0.35">
      <c r="A18" s="67"/>
      <c r="B18" s="67"/>
      <c r="C18" s="56"/>
      <c r="D18" s="57"/>
      <c r="E18" s="41"/>
      <c r="F18" s="70">
        <f>+F17</f>
        <v>0</v>
      </c>
      <c r="G18" s="69" t="str">
        <f>IF(Principio1[[#This Row],[Réponse]]="Oui","Conformité",IF(Principio1[[#This Row],[Réponse]]="Non","Non conforme","Sans objet"))</f>
        <v>Sans objet</v>
      </c>
      <c r="H18" s="44" t="str">
        <f>IF(Principio1[[#This Row],[Réponse]]="Non",Réponses!I16," ")</f>
        <v xml:space="preserve"> </v>
      </c>
      <c r="I18" s="45" t="str">
        <f>+IF($F18=Réponses!$G$3,Réponses!$H16,IF($F18=Réponses!$G$10,Réponses!$H$5,Réponses!$H$2))</f>
        <v>Nous attendons votre réponse</v>
      </c>
    </row>
    <row r="19" spans="1:9" ht="30" x14ac:dyDescent="0.35">
      <c r="A19" s="67">
        <f>Réponses!C17</f>
        <v>6</v>
      </c>
      <c r="B19" s="67" t="str">
        <f>Réponses!D17</f>
        <v>1.3</v>
      </c>
      <c r="C19" s="56" t="str">
        <f>Réponses!F17</f>
        <v>Puis-je prouver que je respecte les lois et les conventions internationales qui s'appliquent à mon activité forestière ?</v>
      </c>
      <c r="D19" s="57" t="str">
        <f>+Réponses!E17</f>
        <v>CB</v>
      </c>
      <c r="E19" s="41"/>
      <c r="F19" s="42"/>
      <c r="G19" s="43" t="str">
        <f>IF(Principio1[[#This Row],[Réponse]]="Oui","Conformité",IF(Principio1[[#This Row],[Réponse]]="Non","Non conforme","Sans objet"))</f>
        <v>Sans objet</v>
      </c>
      <c r="H19" s="44" t="str">
        <f>IF(Principio1[[#This Row],[Réponse]]="Non",Réponses!I17," ")</f>
        <v xml:space="preserve"> </v>
      </c>
      <c r="I19" s="45" t="str">
        <f>+IF($F19=Réponses!$G$3,Réponses!$H17,IF($F19=Réponses!$G$10,Réponses!$H$5,Réponses!$H$2))</f>
        <v>Nous attendons votre réponse</v>
      </c>
    </row>
    <row r="20" spans="1:9" ht="30" x14ac:dyDescent="0.35">
      <c r="A20" s="67">
        <f>Réponses!C18</f>
        <v>7</v>
      </c>
      <c r="B20" s="67" t="str">
        <f>Réponses!D18</f>
        <v>1.3</v>
      </c>
      <c r="C20" s="56" t="str">
        <f>Réponses!F18</f>
        <v>Est-ce que je paie tous les impôts et taxes à temps pour mon unité de gestion et pour l'activité forestière que je mène ?</v>
      </c>
      <c r="D20" s="57" t="str">
        <f>+Réponses!E18</f>
        <v>CB</v>
      </c>
      <c r="E20" s="41"/>
      <c r="F20" s="42"/>
      <c r="G20" s="43"/>
      <c r="H20" s="44" t="str">
        <f>IF(Principio1[[#This Row],[Réponse]]="Non",Réponses!I18," ")</f>
        <v xml:space="preserve"> </v>
      </c>
      <c r="I20" s="45" t="str">
        <f>+IF($F20=Réponses!$G$3,Réponses!$H18,IF($F20=Réponses!$G$10,Réponses!$H$5,Réponses!$H$2))</f>
        <v>Nous attendons votre réponse</v>
      </c>
    </row>
    <row r="21" spans="1:9" x14ac:dyDescent="0.35">
      <c r="A21" s="67"/>
      <c r="B21" s="67"/>
      <c r="C21" s="56"/>
      <c r="D21" s="57"/>
      <c r="E21" s="41"/>
      <c r="F21" s="70">
        <f>+F20</f>
        <v>0</v>
      </c>
      <c r="G21" s="69" t="str">
        <f>IF(Principio1[[#This Row],[Réponse]]="Oui","Conformité",IF(Principio1[[#This Row],[Réponse]]="Non","Non conforme","Sans objet"))</f>
        <v>Sans objet</v>
      </c>
      <c r="H21" s="44" t="str">
        <f>IF(Principio1[[#This Row],[Réponse]]="Non",Réponses!I19," ")</f>
        <v xml:space="preserve"> </v>
      </c>
      <c r="I21" s="45" t="str">
        <f>+IF($F21=Réponses!$G$3,Réponses!$H19,IF($F21=Réponses!$G$10,Réponses!$H$5,Réponses!$H$2))</f>
        <v>Nous attendons votre réponse</v>
      </c>
    </row>
    <row r="22" spans="1:9" ht="45" x14ac:dyDescent="0.35">
      <c r="A22" s="67">
        <f>Réponses!C20</f>
        <v>8</v>
      </c>
      <c r="B22" s="67" t="str">
        <f>Réponses!D20</f>
        <v>1.4</v>
      </c>
      <c r="C22" s="56" t="str">
        <f>Réponses!F20</f>
        <v>Est-ce que je protège mon unité de gestion contre la récolte illégale, la chasse, la pêche, le piégeage, la collecte, l'installation et d'autres activités non autorisées ?</v>
      </c>
      <c r="D22" s="57" t="str">
        <f>+Réponses!E20</f>
        <v>CAC</v>
      </c>
      <c r="E22" s="49"/>
      <c r="F22" s="42"/>
      <c r="G22" s="43" t="str">
        <f>IF(Principio1[[#This Row],[Réponse]]="Oui","Conformité",IF(Principio1[[#This Row],[Réponse]]="Non","Non conforme","Sans objet"))</f>
        <v>Sans objet</v>
      </c>
      <c r="H22" s="44" t="str">
        <f>IF(Principio1[[#This Row],[Réponse]]="Non",Réponses!I20," ")</f>
        <v xml:space="preserve"> </v>
      </c>
      <c r="I22" s="45" t="str">
        <f>+IF($F22=Réponses!$G$3,Réponses!$H20,IF($F22=Réponses!$G$10,Réponses!$H$5,Réponses!$H$2))</f>
        <v>Nous attendons votre réponse</v>
      </c>
    </row>
    <row r="23" spans="1:9" x14ac:dyDescent="0.35">
      <c r="A23" s="67"/>
      <c r="B23" s="67"/>
      <c r="C23" s="56"/>
      <c r="D23" s="57"/>
      <c r="E23" s="41"/>
      <c r="F23" s="70">
        <f>+F22</f>
        <v>0</v>
      </c>
      <c r="G23" s="69" t="str">
        <f>IF(Principio1[[#This Row],[Réponse]]="Oui","Conformité",IF(Principio1[[#This Row],[Réponse]]="Non","Non conforme","Sans objet"))</f>
        <v>Sans objet</v>
      </c>
      <c r="H23" s="44" t="str">
        <f>IF(Principio1[[#This Row],[Réponse]]="Non",Réponses!I21," ")</f>
        <v xml:space="preserve"> </v>
      </c>
      <c r="I23" s="45" t="str">
        <f>+IF($F23=Réponses!$G$3,Réponses!$H21,IF($F23=Réponses!$G$10,Réponses!$H$5,Réponses!$H$2))</f>
        <v>Nous attendons votre réponse</v>
      </c>
    </row>
    <row r="24" spans="1:9" x14ac:dyDescent="0.35">
      <c r="A24" s="67"/>
      <c r="B24" s="67"/>
      <c r="C24" s="56"/>
      <c r="D24" s="57"/>
      <c r="E24" s="41"/>
      <c r="F24" s="70">
        <f>+F22</f>
        <v>0</v>
      </c>
      <c r="G24" s="69"/>
      <c r="H24" s="44" t="str">
        <f>IF(Principio1[[#This Row],[Réponse]]="Non",Réponses!I22," ")</f>
        <v xml:space="preserve"> </v>
      </c>
      <c r="I24" s="45" t="str">
        <f>+IF($F24=Réponses!$G$3,Réponses!$H22,IF($F24=Réponses!$G$10,Réponses!$H$5,Réponses!$H$2))</f>
        <v>Nous attendons votre réponse</v>
      </c>
    </row>
    <row r="25" spans="1:9" ht="30" x14ac:dyDescent="0.35">
      <c r="A25" s="67">
        <f>Réponses!C23</f>
        <v>9</v>
      </c>
      <c r="B25" s="67" t="str">
        <f>Réponses!D23</f>
        <v>1.4</v>
      </c>
      <c r="C25" s="56" t="str">
        <f>Réponses!F23</f>
        <v>Est-ce que je coopère avec les institutions gouvernementales pour la protection contre les activités illégales ?</v>
      </c>
      <c r="D25" s="57" t="str">
        <f>+Réponses!E23</f>
        <v>CAC</v>
      </c>
      <c r="E25" s="36"/>
      <c r="F25" s="50"/>
      <c r="G25" s="43" t="str">
        <f>IF(Principio1[[#This Row],[Réponse]]="Oui","Conformité",IF(Principio1[[#This Row],[Réponse]]="Non","Non conforme","Sans objet"))</f>
        <v>Sans objet</v>
      </c>
      <c r="H25" s="44" t="str">
        <f>IF(Principio1[[#This Row],[Réponse]]="Non",Réponses!I23," ")</f>
        <v xml:space="preserve"> </v>
      </c>
      <c r="I25" s="45" t="str">
        <f>+IF($F25=Réponses!$G$3,Réponses!$H23,IF($F25=Réponses!$G$10,Réponses!$H$5,Réponses!$H$2))</f>
        <v>Nous attendons votre réponse</v>
      </c>
    </row>
    <row r="26" spans="1:9" ht="30" x14ac:dyDescent="0.35">
      <c r="A26" s="67">
        <f>Réponses!C24</f>
        <v>10</v>
      </c>
      <c r="B26" s="67" t="str">
        <f>Réponses!D24</f>
        <v>1.4</v>
      </c>
      <c r="C26" s="56" t="str">
        <f>Réponses!F24</f>
        <v xml:space="preserve">Est-ce que je tiens un registre des activités illégales que je détecte dans mon unité de gestion ? </v>
      </c>
      <c r="D26" s="57" t="str">
        <f>+Réponses!E24</f>
        <v>CAC</v>
      </c>
      <c r="E26" s="49"/>
      <c r="F26" s="42"/>
      <c r="G26" s="43" t="str">
        <f>IF(Principio1[[#This Row],[Réponse]]="Oui","Conformité",IF(Principio1[[#This Row],[Réponse]]="Non","Non conforme","Sans objet"))</f>
        <v>Sans objet</v>
      </c>
      <c r="H26" s="44" t="str">
        <f>IF(Principio1[[#This Row],[Réponse]]="Non",Réponses!I24," ")</f>
        <v xml:space="preserve"> </v>
      </c>
      <c r="I26" s="45" t="str">
        <f>+IF($F26=Réponses!$G$3,Réponses!$H24,IF($F26=Réponses!$G$10,Réponses!$H$5,Réponses!$H$2))</f>
        <v>Nous attendons votre réponse</v>
      </c>
    </row>
    <row r="27" spans="1:9" ht="45" x14ac:dyDescent="0.35">
      <c r="A27" s="67">
        <f>Réponses!C25</f>
        <v>11</v>
      </c>
      <c r="B27" s="67" t="str">
        <f>Réponses!D25</f>
        <v>1.5</v>
      </c>
      <c r="C27" s="56" t="str">
        <f>Réponses!F25</f>
        <v>Est-ce que je connais et respecte toutes les lois sur le transport et le commerce des produits que j'obtiens de la forêt jusqu'au premier point où je les vends ?</v>
      </c>
      <c r="D27" s="57" t="str">
        <f>+Réponses!E25</f>
        <v>CB</v>
      </c>
      <c r="E27" s="41"/>
      <c r="F27" s="42"/>
      <c r="G27" s="43"/>
      <c r="H27" s="44" t="str">
        <f>IF(Principio1[[#This Row],[Réponse]]="Non",Réponses!I25," ")</f>
        <v xml:space="preserve"> </v>
      </c>
      <c r="I27" s="45" t="str">
        <f>+IF($F27=Réponses!$G$3,Réponses!$H25,IF($F27=Réponses!$G$10,Réponses!$H$5,Réponses!$H$2))</f>
        <v>Nous attendons votre réponse</v>
      </c>
    </row>
    <row r="28" spans="1:9" ht="75" x14ac:dyDescent="0.35">
      <c r="A28" s="67">
        <f>Réponses!C26</f>
        <v>12</v>
      </c>
      <c r="B28" s="67" t="str">
        <f>Réponses!D26</f>
        <v>1.5</v>
      </c>
      <c r="C28" s="56" t="str">
        <f>Réponses!F26</f>
        <v>Est-ce que je sais quelles espèces d'arbres sont protégées par la législation internationale (Convention sur le commerce international des espèces de faune et de flore sauvages menacées d'extinction - CITES) et est-ce que je dispose de permis spéciaux pour les récolter et les commercialiser ?</v>
      </c>
      <c r="D28" s="57" t="str">
        <f>+Réponses!E26</f>
        <v>CB</v>
      </c>
      <c r="E28" s="41"/>
      <c r="F28" s="42"/>
      <c r="G28" s="43" t="str">
        <f>IF(Principio1[[#This Row],[Réponse]]="Oui","Conformité",IF(Principio1[[#This Row],[Réponse]]="Non","Non conforme","Sans objet"))</f>
        <v>Sans objet</v>
      </c>
      <c r="H28" s="44" t="str">
        <f>IF(Principio1[[#This Row],[Réponse]]="Non",Réponses!I26," ")</f>
        <v xml:space="preserve"> </v>
      </c>
      <c r="I28" s="45" t="str">
        <f>+IF($F28=Réponses!$G$3,Réponses!$H26,IF($F28=Réponses!$G$10,Réponses!$H$5,Réponses!$H$2))</f>
        <v>Nous attendons votre réponse</v>
      </c>
    </row>
    <row r="29" spans="1:9" ht="45" x14ac:dyDescent="0.35">
      <c r="A29" s="67">
        <f>Réponses!C27</f>
        <v>13</v>
      </c>
      <c r="B29" s="67" t="str">
        <f>Réponses!D27</f>
        <v>1.6</v>
      </c>
      <c r="C29" s="56" t="str">
        <f>Réponses!F27</f>
        <v>Ai-je eu des différends avec qui que ce soit sur des questions de régime foncier et d'utilisation des ressources dans mon unité de gestion qui n'ont pas été résolues rapidement ?</v>
      </c>
      <c r="D29" s="57" t="str">
        <f>+Réponses!E27</f>
        <v>CB</v>
      </c>
      <c r="E29" s="41"/>
      <c r="F29" s="42"/>
      <c r="G29" s="43" t="str">
        <f>IF(Principio1[[#This Row],[Réponse]]="Non","Conformité",IF(Principio1[[#This Row],[Réponse]]="Oui","Non conforme","Sans objet"))</f>
        <v>Sans objet</v>
      </c>
      <c r="H29" s="44" t="str">
        <f>IF(Principio1[[#This Row],[Réponse]]="Oui",Réponses!I27," ")</f>
        <v xml:space="preserve"> </v>
      </c>
      <c r="I29" s="45" t="str">
        <f>+IF($F29=Réponses!$G$2,Réponses!$H27,IF($F29=Réponses!$G$10,Réponses!$H$5,Réponses!$H$2))</f>
        <v>Nous attendons votre réponse</v>
      </c>
    </row>
    <row r="30" spans="1:9" ht="45" x14ac:dyDescent="0.35">
      <c r="A30" s="67">
        <f>Réponses!C28</f>
        <v>14</v>
      </c>
      <c r="B30" s="67" t="str">
        <f>Réponses!D28</f>
        <v>1.6</v>
      </c>
      <c r="C30" s="56" t="str">
        <f>Réponses!F28</f>
        <v xml:space="preserve">Ai-je mis en place une procédure pour m'aider à résoudre les conflits qui peuvent survenir au sujet des droits fonciers et des droits d'utilisation des ressources ? </v>
      </c>
      <c r="D30" s="57" t="str">
        <f>+Réponses!E28</f>
        <v>CB</v>
      </c>
      <c r="E30" s="41"/>
      <c r="F30" s="42"/>
      <c r="G30" s="43" t="str">
        <f>IF(Principio1[[#This Row],[Réponse]]="Oui","Conformité",IF(Principio1[[#This Row],[Réponse]]="Non","Non conforme","Sans objet"))</f>
        <v>Sans objet</v>
      </c>
      <c r="H30" s="44" t="str">
        <f>IF(Principio1[[#This Row],[Réponse]]="Non",Réponses!I28," ")</f>
        <v xml:space="preserve"> </v>
      </c>
      <c r="I30" s="45" t="str">
        <f>+IF($F30=Réponses!$G$3,Réponses!$H28,IF($F30=Réponses!$G$10,Réponses!$H$5,Réponses!$H$2))</f>
        <v>Nous attendons votre réponse</v>
      </c>
    </row>
    <row r="31" spans="1:9" ht="45" x14ac:dyDescent="0.35">
      <c r="A31" s="67">
        <f>Réponses!C29</f>
        <v>15</v>
      </c>
      <c r="B31" s="67" t="str">
        <f>Réponses!D29</f>
        <v>1.6</v>
      </c>
      <c r="C31" s="56" t="str">
        <f>Réponses!F29</f>
        <v>Est-ce que j'implique les parties prenantes concernées, d'une manière culturellement appropriée, dans l'élaboration de la procédure de résolution des litiges ?</v>
      </c>
      <c r="D31" s="57" t="str">
        <f>+Réponses!E29</f>
        <v>CB</v>
      </c>
      <c r="E31" s="41"/>
      <c r="F31" s="46"/>
      <c r="G31" s="43" t="str">
        <f>IF(Principio1[[#This Row],[Réponse]]="Oui","Conformité",IF(Principio1[[#This Row],[Réponse]]="Non","Non conforme","Sans objet"))</f>
        <v>Sans objet</v>
      </c>
      <c r="H31" s="44" t="str">
        <f>IF(Principio1[[#This Row],[Réponse]]="Non",Réponses!I29," ")</f>
        <v xml:space="preserve"> </v>
      </c>
      <c r="I31" s="45" t="str">
        <f>+IF($F31=Réponses!$G$3,Réponses!$H30,IF($F31=Réponses!$G$10,Réponses!$H$5,Réponses!$H$2))</f>
        <v>Nous attendons votre réponse</v>
      </c>
    </row>
    <row r="32" spans="1:9" x14ac:dyDescent="0.35">
      <c r="A32" s="67">
        <f>Réponses!C30</f>
        <v>16</v>
      </c>
      <c r="B32" s="73" t="str">
        <f>Réponses!D30</f>
        <v>1.6</v>
      </c>
      <c r="C32" s="56" t="str">
        <f>Réponses!F30</f>
        <v>Ai-je rendu publique la procédure de résolution des litiges ?</v>
      </c>
      <c r="D32" s="73" t="str">
        <f>+Réponses!E30</f>
        <v>CB</v>
      </c>
      <c r="E32" s="62"/>
      <c r="F32" s="46"/>
      <c r="G32" s="43" t="str">
        <f>IF(Principio1[[#This Row],[Réponse]]="Oui","Conformité",IF(Principio1[[#This Row],[Réponse]]="Non","Non conforme","Sans objet"))</f>
        <v>Sans objet</v>
      </c>
      <c r="H32" s="44" t="str">
        <f>IF(Principio1[[#This Row],[Réponse]]="Non",Réponses!I30," ")</f>
        <v xml:space="preserve"> </v>
      </c>
      <c r="I32" s="45" t="str">
        <f>+IF($F32=Réponses!$G$3,Réponses!$H31,IF($F32=Réponses!$G$10,Réponses!$H$5,Réponses!$H$2))</f>
        <v>Nous attendons votre réponse</v>
      </c>
    </row>
    <row r="33" spans="1:9" ht="45" x14ac:dyDescent="0.35">
      <c r="A33" s="67">
        <f>Réponses!C31</f>
        <v>17</v>
      </c>
      <c r="B33" s="73" t="str">
        <f>Réponses!D31</f>
        <v>1.6</v>
      </c>
      <c r="C33" s="56" t="str">
        <f>Réponses!F31</f>
        <v>Est-ce que j'arrête les activités de gestion forestière en cas de litiges d'une ampleur ou d'une durée substantielle ou impliquant un nombre important d'intérêts ?</v>
      </c>
      <c r="D33" s="73" t="str">
        <f>+Réponses!E31</f>
        <v>CB</v>
      </c>
      <c r="E33" s="62"/>
      <c r="F33" s="46"/>
      <c r="G33" s="43"/>
      <c r="H33" s="44" t="str">
        <f>IF(Principio1[[#This Row],[Réponse]]="Non",Réponses!I31," ")</f>
        <v xml:space="preserve"> </v>
      </c>
      <c r="I33" s="45" t="str">
        <f>+IF($F33=Réponses!$G$3,Réponses!$H32,IF($F33=Réponses!$G$10,Réponses!$H$5,Réponses!$H$2))</f>
        <v>Nous attendons votre réponse</v>
      </c>
    </row>
    <row r="34" spans="1:9" ht="45" x14ac:dyDescent="0.35">
      <c r="A34" s="67">
        <f>Réponses!C32</f>
        <v>18</v>
      </c>
      <c r="B34" s="67" t="str">
        <f>Réponses!D32</f>
        <v>1.6</v>
      </c>
      <c r="C34" s="56" t="str">
        <f>Réponses!F32</f>
        <v xml:space="preserve">Ai-je appliqué la procédure de résolution des litiges concernant les droits fonciers et les droits d'utilisation des ressources ? </v>
      </c>
      <c r="D34" s="57" t="str">
        <f>+Réponses!E32</f>
        <v>CB</v>
      </c>
      <c r="E34" s="41"/>
      <c r="F34" s="42"/>
      <c r="G34" s="43" t="str">
        <f>IF(Principio1[[#This Row],[Réponse]]="Oui","Conformité",IF(Principio1[[#This Row],[Réponse]]="Non","Non conforme","Sans objet"))</f>
        <v>Sans objet</v>
      </c>
      <c r="H34" s="44" t="str">
        <f>IF(Principio1[[#This Row],[Réponse]]="Non",Réponses!I32," ")</f>
        <v xml:space="preserve"> </v>
      </c>
      <c r="I34" s="45" t="str">
        <f>+IF($F34=Réponses!$G$3,Réponses!$H32,IF($F34=Réponses!$G$10,Réponses!$H$5,Réponses!$H$2))</f>
        <v>Nous attendons votre réponse</v>
      </c>
    </row>
    <row r="35" spans="1:9" ht="45" x14ac:dyDescent="0.35">
      <c r="A35" s="67">
        <f>Réponses!C33</f>
        <v>19</v>
      </c>
      <c r="B35" s="67" t="str">
        <f>Réponses!D33</f>
        <v>1.6</v>
      </c>
      <c r="C35" s="56" t="str">
        <f>Réponses!F33</f>
        <v>Est-ce que je tiens un registre de tous les litiges que j'ai eus avec qui que ce soit au sujet du régime foncier et de l'utilisation des ressources ?</v>
      </c>
      <c r="D35" s="57" t="str">
        <f>+Réponses!E33</f>
        <v>CB</v>
      </c>
      <c r="E35" s="52"/>
      <c r="F35" s="50"/>
      <c r="G35" s="43" t="str">
        <f>IF(Principio1[[#This Row],[Réponse]]="Oui","Conformité",IF(Principio1[[#This Row],[Réponse]]="Non","Non conforme","Sans objet"))</f>
        <v>Sans objet</v>
      </c>
      <c r="H35" s="44" t="str">
        <f>IF(Principio1[[#This Row],[Réponse]]="Non",Réponses!I33," ")</f>
        <v xml:space="preserve"> </v>
      </c>
      <c r="I35" s="45" t="str">
        <f>+IF($F35=Réponses!$G$3,Réponses!$H33,IF($F35=Réponses!$G$10,Réponses!$H$5,Réponses!$H$2))</f>
        <v>Nous attendons votre réponse</v>
      </c>
    </row>
    <row r="36" spans="1:9" ht="45" x14ac:dyDescent="0.35">
      <c r="A36" s="67">
        <f>Réponses!C34</f>
        <v>20</v>
      </c>
      <c r="B36" s="67" t="str">
        <f>Réponses!D34</f>
        <v>1.7</v>
      </c>
      <c r="C36" s="56" t="str">
        <f>Réponses!F34</f>
        <v xml:space="preserve">Puis-je démontrer que je me suis engagé publiquement et par écrit à ne pas offrir ou recevoir de pots-de-vin ou d'autres formes de corruption ? </v>
      </c>
      <c r="D36" s="57" t="str">
        <f>+Réponses!E34</f>
        <v>CB</v>
      </c>
      <c r="E36" s="47"/>
      <c r="F36" s="48"/>
      <c r="G36" s="43" t="str">
        <f>IF(Principio1[[#This Row],[Réponse]]="Oui","Conformité",IF(Principio1[[#This Row],[Réponse]]="Non","Non conforme","Sans objet"))</f>
        <v>Sans objet</v>
      </c>
      <c r="H36" s="44" t="str">
        <f>IF(Principio1[[#This Row],[Réponse]]="Non",Réponses!I34," ")</f>
        <v xml:space="preserve"> </v>
      </c>
      <c r="I36" s="45" t="str">
        <f>+IF($F36=Réponses!$G$3,Réponses!$H34,IF($F36=Réponses!$G$10,Réponses!$H$5,Réponses!$H$2))</f>
        <v>Nous attendons votre réponse</v>
      </c>
    </row>
    <row r="37" spans="1:9" ht="30" x14ac:dyDescent="0.35">
      <c r="A37" s="67">
        <f>Réponses!C35</f>
        <v>21</v>
      </c>
      <c r="B37" s="67" t="str">
        <f>Réponses!D35</f>
        <v>1.7</v>
      </c>
      <c r="C37" s="56" t="str">
        <f>Réponses!F35</f>
        <v>Est-ce que je connais la législation anti-corruption de mon pays ?</v>
      </c>
      <c r="D37" s="57" t="str">
        <f>+Réponses!E35</f>
        <v>CB</v>
      </c>
      <c r="E37" s="53"/>
      <c r="F37" s="54"/>
      <c r="G37" s="43" t="str">
        <f>IF(Principio1[[#This Row],[Réponse]]="Oui","Conformité",IF(Principio1[[#This Row],[Réponse]]="Non","Non conforme","Sans objet"))</f>
        <v>Sans objet</v>
      </c>
      <c r="H37" s="44" t="str">
        <f>IF(Principio1[[#This Row],[Réponse]]="Non",Réponses!I35," ")</f>
        <v xml:space="preserve"> </v>
      </c>
      <c r="I37" s="45" t="str">
        <f>+IF($F37=Réponses!$G$3,Réponses!$H35,IF($F37=Réponses!$G$10,Réponses!$H$5,Réponses!$H$2))</f>
        <v>Nous attendons votre réponse</v>
      </c>
    </row>
    <row r="38" spans="1:9" x14ac:dyDescent="0.35">
      <c r="A38" s="67"/>
      <c r="B38" s="67"/>
      <c r="C38" s="56"/>
      <c r="D38" s="57"/>
      <c r="E38" s="41"/>
      <c r="F38" s="69">
        <f>+F37</f>
        <v>0</v>
      </c>
      <c r="G38" s="69" t="str">
        <f>IF(Principio1[[#This Row],[Réponse]]="Oui","Conformité",IF(Principio1[[#This Row],[Réponse]]="Non","Non conforme","Sans objet"))</f>
        <v>Sans objet</v>
      </c>
      <c r="H38" s="44" t="str">
        <f>IF(Principio1[[#This Row],[Réponse]]="Non",Réponses!I36," ")</f>
        <v xml:space="preserve"> </v>
      </c>
      <c r="I38" s="45" t="str">
        <f>+IF($F38=Réponses!$G$3,Réponses!$H36,IF($F38=Réponses!$G$10,Réponses!$H$5,Réponses!$H$2))</f>
        <v>Nous attendons votre réponse</v>
      </c>
    </row>
    <row r="39" spans="1:9" ht="30" x14ac:dyDescent="0.35">
      <c r="A39" s="67">
        <f>Réponses!C37</f>
        <v>22</v>
      </c>
      <c r="B39" s="67" t="str">
        <f>Réponses!D37</f>
        <v>1.7</v>
      </c>
      <c r="C39" s="56" t="str">
        <f>Réponses!F37</f>
        <v>Est-ce que je fais quelque chose pour éviter de participer ou d'être contraint de participer à la corruption ?</v>
      </c>
      <c r="D39" s="57" t="str">
        <f>+Réponses!E37</f>
        <v>CB</v>
      </c>
      <c r="E39" s="41"/>
      <c r="F39" s="42"/>
      <c r="G39" s="43"/>
      <c r="H39" s="44" t="str">
        <f>IF(Principio1[[#This Row],[Réponse]]="Non",Réponses!I37," ")</f>
        <v xml:space="preserve"> </v>
      </c>
      <c r="I39" s="45" t="str">
        <f>+IF($F39=Réponses!$G$3,Réponses!$H37,IF($F39=Réponses!$G$10,Réponses!$H$5,Réponses!$H$2))</f>
        <v>Nous attendons votre réponse</v>
      </c>
    </row>
    <row r="40" spans="1:9" x14ac:dyDescent="0.35">
      <c r="A40" s="67">
        <f>Réponses!C38</f>
        <v>23</v>
      </c>
      <c r="B40" s="67" t="str">
        <f>Réponses!D38</f>
        <v>1.7</v>
      </c>
      <c r="C40" s="56" t="str">
        <f>Réponses!F38</f>
        <v>Y a-t-il eu de la corruption dans mon organisation ?</v>
      </c>
      <c r="D40" s="57" t="str">
        <f>+Réponses!E38</f>
        <v>CB</v>
      </c>
      <c r="E40" s="41"/>
      <c r="F40" s="46"/>
      <c r="G40" s="43"/>
      <c r="H40" s="44" t="str">
        <f>IF(Principio1[[#This Row],[Réponse]]="Oui",Réponses!I38," ")</f>
        <v xml:space="preserve"> </v>
      </c>
      <c r="I40" s="45" t="str">
        <f>+IF($F40=Réponses!$G$2,Réponses!$H38,IF($F40=Réponses!$G$10,Réponses!$H$5,Réponses!$H$2))</f>
        <v>Nous attendons votre réponse</v>
      </c>
    </row>
    <row r="41" spans="1:9" ht="45" x14ac:dyDescent="0.35">
      <c r="A41" s="67">
        <f>Réponses!C39</f>
        <v>24</v>
      </c>
      <c r="B41" s="67" t="str">
        <f>Réponses!D39</f>
        <v>1.8</v>
      </c>
      <c r="C41" s="56" t="str">
        <f>Réponses!F39</f>
        <v xml:space="preserve">Puis-je démontrer que je me suis engagé publiquement et par écrit à gérer mon unité de gestion conformément aux exigences du FSC ? </v>
      </c>
      <c r="D41" s="57" t="str">
        <f>+Réponses!E39</f>
        <v>CB</v>
      </c>
      <c r="E41" s="41"/>
      <c r="F41" s="42" t="s">
        <v>16</v>
      </c>
      <c r="G41" s="43" t="str">
        <f>IF(Principio1[[#This Row],[Réponse]]="Oui","Conformité",IF(Principio1[[#This Row],[Réponse]]="Non","Non conforme","Sans objet"))</f>
        <v>Sans objet</v>
      </c>
      <c r="H41" s="44" t="str">
        <f>IF(Principio1[[#This Row],[Réponse]]="Non",Réponses!I39," ")</f>
        <v xml:space="preserve"> </v>
      </c>
      <c r="I41" s="45" t="str">
        <f>+IF($F41=Réponses!$G$3,Réponses!$H39,IF($F41=Réponses!$G$10,Réponses!$H$5,Réponses!$H$2))</f>
        <v>Je vous remercie. Veuillez poursuivre avec la question suivante.</v>
      </c>
    </row>
    <row r="42" spans="1:9" x14ac:dyDescent="0.35">
      <c r="A42" s="67"/>
      <c r="B42" s="67"/>
      <c r="C42" s="56"/>
      <c r="D42" s="57"/>
      <c r="E42" s="53"/>
      <c r="F42" s="69" t="str">
        <f>+F41</f>
        <v>Sans objet</v>
      </c>
      <c r="G42" s="69" t="str">
        <f>IF(Principio1[[#This Row],[Réponse]]="Oui","Conformité",IF(Principio1[[#This Row],[Réponse]]="Non","Non conforme","Sans objet"))</f>
        <v>Sans objet</v>
      </c>
      <c r="H42" s="44" t="str">
        <f>IF(Principio1[[#This Row],[Réponse]]="Non",Réponses!I40," ")</f>
        <v xml:space="preserve"> </v>
      </c>
      <c r="I42" s="45" t="str">
        <f>+IF($F42=Réponses!$G$3,Réponses!$H40,IF($F42=Réponses!$G$10,Réponses!$H$5,Réponses!$H$2))</f>
        <v>Je vous remercie. Veuillez poursuivre avec la question suivante.</v>
      </c>
    </row>
  </sheetData>
  <sheetProtection algorithmName="SHA-512" hashValue="p14WCKgJrCjAQ7Kh9cYPalLbYNtgtvKycGbw51HegOvNttYc71E7FYMPZsh+FnNWC+2pydklbvN1ZAaZOHOLHQ==" saltValue="jMk2Jz5T31OQRllk7RmKhg==" spinCount="100000" sheet="1" formatCells="0" formatRows="0" autoFilter="0" pivotTables="0"/>
  <mergeCells count="4">
    <mergeCell ref="A3:I3"/>
    <mergeCell ref="A5:I10"/>
    <mergeCell ref="A2:I2"/>
    <mergeCell ref="A1:I1"/>
  </mergeCells>
  <phoneticPr fontId="15" type="noConversion"/>
  <conditionalFormatting sqref="A13:C42">
    <cfRule type="expression" dxfId="93" priority="3">
      <formula>$D13="CAC"</formula>
    </cfRule>
  </conditionalFormatting>
  <conditionalFormatting sqref="A13:D13 D14 A14:C42">
    <cfRule type="expression" dxfId="92" priority="1">
      <formula>$D13="CB"</formula>
    </cfRule>
  </conditionalFormatting>
  <conditionalFormatting sqref="D13:D42">
    <cfRule type="containsText" dxfId="91" priority="4" operator="containsText" text="CAC">
      <formula>NOT(ISERROR(SEARCH("CAC",D13)))</formula>
    </cfRule>
    <cfRule type="containsText" dxfId="90" priority="5" operator="containsText" text="CB">
      <formula>NOT(ISERROR(SEARCH("CB",D13)))</formula>
    </cfRule>
  </conditionalFormatting>
  <conditionalFormatting sqref="G13:G42">
    <cfRule type="containsText" dxfId="89" priority="6" operator="containsText" text="Conformité">
      <formula>NOT(ISERROR(SEARCH("Conformité",G13)))</formula>
    </cfRule>
    <cfRule type="containsText" dxfId="88" priority="7" operator="containsText" text="Non conforme">
      <formula>NOT(ISERROR(SEARCH("Non conforme",G13)))</formula>
    </cfRule>
  </conditionalFormatting>
  <pageMargins left="0.7" right="0.7" top="0.75" bottom="0.75" header="0.3" footer="0.3"/>
  <pageSetup orientation="portrait" r:id="rId1"/>
  <drawing r:id="rId2"/>
  <tableParts count="1">
    <tablePart r:id="rId3"/>
  </tableParts>
  <extLst>
    <ext xmlns:x14="http://schemas.microsoft.com/office/spreadsheetml/2009/9/main" uri="{CCE6A557-97BC-4b89-ADB6-D9C93CAAB3DF}">
      <x14:dataValidations xmlns:xm="http://schemas.microsoft.com/office/excel/2006/main" count="1">
        <x14:dataValidation type="list" allowBlank="1" showInputMessage="1" showErrorMessage="1" xr:uid="{0D7CE121-996B-41EA-AE54-93DAE345721D}">
          <x14:formula1>
            <xm:f>Réponses!$A$1:$A$4</xm:f>
          </x14:formula1>
          <xm:sqref>F13:F42</xm:sqref>
        </x14:dataValidation>
      </x14:dataValidations>
    </ext>
    <ext xmlns:x15="http://schemas.microsoft.com/office/spreadsheetml/2010/11/main" uri="{3A4CF648-6AED-40f4-86FF-DC5316D8AED3}">
      <x14:slicerList xmlns:x14="http://schemas.microsoft.com/office/spreadsheetml/2009/9/main">
        <x14:slicer r:id="rId4"/>
      </x14:slicerList>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BDCF19-E524-4293-BB6A-DBF3728C2E8F}">
  <sheetPr>
    <tabColor rgb="FF78BE20"/>
  </sheetPr>
  <dimension ref="A1:I59"/>
  <sheetViews>
    <sheetView showZeros="0" zoomScale="60" zoomScaleNormal="60" workbookViewId="0">
      <pane xSplit="9" ySplit="12" topLeftCell="J13" activePane="bottomRight" state="frozen"/>
      <selection pane="topRight" activeCell="J1" sqref="J1"/>
      <selection pane="bottomLeft" activeCell="A13" sqref="A13"/>
      <selection pane="bottomRight" activeCell="A3" sqref="A3:I3"/>
    </sheetView>
  </sheetViews>
  <sheetFormatPr baseColWidth="10" defaultColWidth="11.54296875" defaultRowHeight="15" x14ac:dyDescent="0.35"/>
  <cols>
    <col min="1" max="1" width="15" style="61" bestFit="1" customWidth="1"/>
    <col min="2" max="2" width="8.26953125" style="61" bestFit="1" customWidth="1"/>
    <col min="3" max="3" width="60.7265625" style="61" customWidth="1"/>
    <col min="4" max="4" width="5.54296875" style="61" bestFit="1" customWidth="1"/>
    <col min="5" max="5" width="9.453125" style="61" hidden="1" customWidth="1"/>
    <col min="6" max="6" width="10.54296875" style="61" bestFit="1" customWidth="1"/>
    <col min="7" max="7" width="20.7265625" style="61" bestFit="1" customWidth="1"/>
    <col min="8" max="8" width="15.54296875" style="61" customWidth="1"/>
    <col min="9" max="9" width="69.453125" style="61" customWidth="1"/>
    <col min="10" max="16384" width="11.54296875" style="61"/>
  </cols>
  <sheetData>
    <row r="1" spans="1:9" ht="24.5" x14ac:dyDescent="0.35">
      <c r="A1" s="191" t="s">
        <v>513</v>
      </c>
      <c r="B1" s="192"/>
      <c r="C1" s="192"/>
      <c r="D1" s="192"/>
      <c r="E1" s="192"/>
      <c r="F1" s="192"/>
      <c r="G1" s="192"/>
      <c r="H1" s="192"/>
      <c r="I1" s="193"/>
    </row>
    <row r="2" spans="1:9" ht="43.15" customHeight="1" x14ac:dyDescent="0.35">
      <c r="A2" s="189" t="s">
        <v>520</v>
      </c>
      <c r="B2" s="190"/>
      <c r="C2" s="190"/>
      <c r="D2" s="190"/>
      <c r="E2" s="190"/>
      <c r="F2" s="190"/>
      <c r="G2" s="190"/>
      <c r="H2" s="190"/>
      <c r="I2" s="190"/>
    </row>
    <row r="3" spans="1:9" x14ac:dyDescent="0.35">
      <c r="A3" s="187" t="s">
        <v>686</v>
      </c>
      <c r="B3" s="187"/>
      <c r="C3" s="187"/>
      <c r="D3" s="187"/>
      <c r="E3" s="187"/>
      <c r="F3" s="187"/>
      <c r="G3" s="187"/>
      <c r="H3" s="187"/>
      <c r="I3" s="187"/>
    </row>
    <row r="4" spans="1:9" ht="5.15" customHeight="1" x14ac:dyDescent="0.35">
      <c r="A4" s="1"/>
      <c r="B4" s="1"/>
      <c r="C4" s="1"/>
      <c r="D4" s="1"/>
      <c r="E4" s="1"/>
      <c r="F4" s="1"/>
      <c r="G4" s="1"/>
      <c r="H4" s="1"/>
      <c r="I4" s="1"/>
    </row>
    <row r="5" spans="1:9" x14ac:dyDescent="0.35">
      <c r="A5" s="188"/>
      <c r="B5" s="188"/>
      <c r="C5" s="188"/>
      <c r="D5" s="188"/>
      <c r="E5" s="188"/>
      <c r="F5" s="188"/>
      <c r="G5" s="188"/>
      <c r="H5" s="188"/>
      <c r="I5" s="188"/>
    </row>
    <row r="6" spans="1:9" x14ac:dyDescent="0.35">
      <c r="A6" s="188"/>
      <c r="B6" s="188"/>
      <c r="C6" s="188"/>
      <c r="D6" s="188"/>
      <c r="E6" s="188"/>
      <c r="F6" s="188"/>
      <c r="G6" s="188"/>
      <c r="H6" s="188"/>
      <c r="I6" s="188"/>
    </row>
    <row r="7" spans="1:9" x14ac:dyDescent="0.35">
      <c r="A7" s="188"/>
      <c r="B7" s="188"/>
      <c r="C7" s="188"/>
      <c r="D7" s="188"/>
      <c r="E7" s="188"/>
      <c r="F7" s="188"/>
      <c r="G7" s="188"/>
      <c r="H7" s="188"/>
      <c r="I7" s="188"/>
    </row>
    <row r="8" spans="1:9" x14ac:dyDescent="0.35">
      <c r="A8" s="188"/>
      <c r="B8" s="188"/>
      <c r="C8" s="188"/>
      <c r="D8" s="188"/>
      <c r="E8" s="188"/>
      <c r="F8" s="188"/>
      <c r="G8" s="188"/>
      <c r="H8" s="188"/>
      <c r="I8" s="188"/>
    </row>
    <row r="9" spans="1:9" x14ac:dyDescent="0.35">
      <c r="A9" s="188"/>
      <c r="B9" s="188"/>
      <c r="C9" s="188"/>
      <c r="D9" s="188"/>
      <c r="E9" s="188"/>
      <c r="F9" s="188"/>
      <c r="G9" s="188"/>
      <c r="H9" s="188"/>
      <c r="I9" s="188"/>
    </row>
    <row r="10" spans="1:9" x14ac:dyDescent="0.35">
      <c r="A10" s="188"/>
      <c r="B10" s="188"/>
      <c r="C10" s="188"/>
      <c r="D10" s="188"/>
      <c r="E10" s="188"/>
      <c r="F10" s="188"/>
      <c r="G10" s="188"/>
      <c r="H10" s="188"/>
      <c r="I10" s="188"/>
    </row>
    <row r="11" spans="1:9" ht="5.15" customHeight="1" x14ac:dyDescent="0.35">
      <c r="A11" s="33"/>
      <c r="B11" s="33"/>
      <c r="C11" s="33"/>
      <c r="D11" s="33"/>
      <c r="E11" s="33"/>
      <c r="F11" s="33"/>
      <c r="G11" s="33"/>
      <c r="H11" s="33"/>
      <c r="I11" s="33"/>
    </row>
    <row r="12" spans="1:9" ht="15.5" thickBot="1" x14ac:dyDescent="0.4">
      <c r="A12" s="120" t="s">
        <v>515</v>
      </c>
      <c r="B12" s="121" t="s">
        <v>6</v>
      </c>
      <c r="C12" s="122" t="s">
        <v>516</v>
      </c>
      <c r="D12" s="123" t="s">
        <v>7</v>
      </c>
      <c r="E12" s="123" t="s">
        <v>517</v>
      </c>
      <c r="F12" s="124" t="s">
        <v>9</v>
      </c>
      <c r="G12" s="123" t="s">
        <v>518</v>
      </c>
      <c r="H12" s="123" t="s">
        <v>11</v>
      </c>
      <c r="I12" s="125" t="s">
        <v>519</v>
      </c>
    </row>
    <row r="13" spans="1:9" ht="30.5" thickTop="1" x14ac:dyDescent="0.35">
      <c r="A13" s="55">
        <f>Réponses!C41</f>
        <v>25</v>
      </c>
      <c r="B13" s="55" t="str">
        <f>Réponses!D41</f>
        <v>2.1</v>
      </c>
      <c r="C13" s="56" t="str">
        <f>Réponses!F41</f>
        <v xml:space="preserve">D'autres personnes travaillent-elles dans mes activités forestières ? </v>
      </c>
      <c r="D13" s="57" t="str">
        <f>+Réponses!E41</f>
        <v>CB</v>
      </c>
      <c r="E13" s="36"/>
      <c r="F13" s="37"/>
      <c r="G13" s="38" t="str">
        <f>IF(Principio13[[#This Row],[Réponse]]="Non","Conformité",IF(Principio13[[#This Row],[Réponse]]="Oui","Non conforme","Sans objet"))</f>
        <v>Sans objet</v>
      </c>
      <c r="H13" s="39" t="str">
        <f>IF(Principio13[[#This Row],[Réponse]]="Oui",Réponses!I41," ")</f>
        <v xml:space="preserve"> </v>
      </c>
      <c r="I13" s="40" t="str">
        <f>+IF($F13=Réponses!$G$2,Réponses!$H41,IF($F13=Réponses!$G$5,Réponses!$H$5,Réponses!$H$6))</f>
        <v>Nous attendons votre réponse</v>
      </c>
    </row>
    <row r="14" spans="1:9" ht="30" x14ac:dyDescent="0.35">
      <c r="A14" s="55">
        <f>Réponses!C42</f>
        <v>26</v>
      </c>
      <c r="B14" s="55" t="str">
        <f>Réponses!D42</f>
        <v>2.1</v>
      </c>
      <c r="C14" s="56" t="str">
        <f>Réponses!F42</f>
        <v>Des personnes de moins de 15 ans travaillent-elles dans mes activités forestières ?</v>
      </c>
      <c r="D14" s="57" t="str">
        <f>+Réponses!E42</f>
        <v>CB</v>
      </c>
      <c r="E14" s="41"/>
      <c r="F14" s="42"/>
      <c r="G14" s="43" t="str">
        <f>IF(Principio13[[#This Row],[Réponse]]="Non","Conformité",IF(Principio13[[#This Row],[Réponse]]="Oui","Non conforme","Sans objet"))</f>
        <v>Sans objet</v>
      </c>
      <c r="H14" s="44" t="str">
        <f>IF(Principio13[[#This Row],[Réponse]]="Oui",Réponses!I42," ")</f>
        <v xml:space="preserve"> </v>
      </c>
      <c r="I14" s="45" t="str">
        <f>+IF($F14=Réponses!$G$2,Réponses!$H42,IF($F14=Réponses!$G$10,Réponses!$H$5,Réponses!$H$2))</f>
        <v>Nous attendons votre réponse</v>
      </c>
    </row>
    <row r="15" spans="1:9" x14ac:dyDescent="0.35">
      <c r="A15" s="55"/>
      <c r="B15" s="55"/>
      <c r="C15" s="56"/>
      <c r="D15" s="57"/>
      <c r="E15" s="41"/>
      <c r="F15" s="70">
        <f>+F14</f>
        <v>0</v>
      </c>
      <c r="G15" s="69" t="str">
        <f>IF(Principio13[[#This Row],[Réponse]]="Non","Conformité",IF(Principio13[[#This Row],[Réponse]]="Oui","Non conforme","Sans objet"))</f>
        <v>Sans objet</v>
      </c>
      <c r="H15" s="44" t="str">
        <f>IF(Principio13[[#This Row],[Réponse]]="Oui",Réponses!I43," ")</f>
        <v xml:space="preserve"> </v>
      </c>
      <c r="I15" s="45" t="str">
        <f>+IF($F15=Réponses!$G$2,Réponses!$H43,IF($F15=Réponses!$G$10,Réponses!$H$5,Réponses!$H$2))</f>
        <v>Nous attendons votre réponse</v>
      </c>
    </row>
    <row r="16" spans="1:9" ht="30" x14ac:dyDescent="0.35">
      <c r="A16" s="55">
        <f>Réponses!C44</f>
        <v>27</v>
      </c>
      <c r="B16" s="55" t="str">
        <f>Réponses!D44</f>
        <v>2.1</v>
      </c>
      <c r="C16" s="56" t="str">
        <f>Réponses!F44</f>
        <v>Des travailleurs âgés de moins de 18 ans effectuent-ils des travaux lourds ou dangereux ?</v>
      </c>
      <c r="D16" s="57" t="str">
        <f>+Réponses!E44</f>
        <v>CB</v>
      </c>
      <c r="E16" s="41"/>
      <c r="F16" s="42"/>
      <c r="G16" s="43" t="str">
        <f>IF(Principio13[[#This Row],[Réponse]]="Non","Conformité",IF(Principio13[[#This Row],[Réponse]]="Oui","Non conforme","Sans objet"))</f>
        <v>Sans objet</v>
      </c>
      <c r="H16" s="44" t="str">
        <f>IF(Principio13[[#This Row],[Réponse]]="Oui",Réponses!I44," ")</f>
        <v xml:space="preserve"> </v>
      </c>
      <c r="I16" s="45" t="str">
        <f>+IF($F16=Réponses!$G$2,Réponses!$H44,IF($F16=Réponses!$G$10,Réponses!$H$5,Réponses!$H$2))</f>
        <v>Nous attendons votre réponse</v>
      </c>
    </row>
    <row r="17" spans="1:9" ht="30" x14ac:dyDescent="0.35">
      <c r="A17" s="55">
        <f>Réponses!C45</f>
        <v>28</v>
      </c>
      <c r="B17" s="55" t="str">
        <f>Réponses!D45</f>
        <v>2.1</v>
      </c>
      <c r="C17" s="56" t="str">
        <f>Réponses!F45</f>
        <v>Puis-je démontrer que je me suis engagé à éliminer toutes les formes de travail des enfants ?</v>
      </c>
      <c r="D17" s="57" t="str">
        <f>+Réponses!E45</f>
        <v>CB</v>
      </c>
      <c r="E17" s="47"/>
      <c r="F17" s="48"/>
      <c r="G17" s="43" t="str">
        <f>IF(Principio13[[#This Row],[Réponse]]="Oui","Conformité",IF(Principio13[[#This Row],[Réponse]]="Non","Non conforme","Sans objet"))</f>
        <v>Sans objet</v>
      </c>
      <c r="H17" s="44" t="str">
        <f>IF(Principio13[[#This Row],[Réponse]]="Non",Réponses!I45," ")</f>
        <v xml:space="preserve"> </v>
      </c>
      <c r="I17" s="45" t="str">
        <f>+IF($F17=Réponses!$G$3,Réponses!$H45,IF($F17=Réponses!$G$10,Réponses!$H$5,Réponses!$H$2))</f>
        <v>Nous attendons votre réponse</v>
      </c>
    </row>
    <row r="18" spans="1:9" ht="45" x14ac:dyDescent="0.35">
      <c r="A18" s="55">
        <f>Réponses!C46</f>
        <v>29</v>
      </c>
      <c r="B18" s="55" t="str">
        <f>Réponses!D46</f>
        <v>2.1</v>
      </c>
      <c r="C18" s="56" t="str">
        <f>Réponses!F46</f>
        <v>Les personnes qui travaillent pour moi le font-elles sans pression et les relations de travail sont-elles fondées sur le consentement mutuel et le respect ?</v>
      </c>
      <c r="D18" s="57" t="str">
        <f>+Réponses!E46</f>
        <v>CB</v>
      </c>
      <c r="E18" s="41"/>
      <c r="F18" s="42"/>
      <c r="G18" s="43" t="str">
        <f>IF(Principio13[[#This Row],[Réponse]]="Oui","Conformité",IF(Principio13[[#This Row],[Réponse]]="Non","Non conforme","Sans objet"))</f>
        <v>Sans objet</v>
      </c>
      <c r="H18" s="44" t="str">
        <f>IF(Principio13[[#This Row],[Réponse]]="Non",Réponses!I46," ")</f>
        <v xml:space="preserve"> </v>
      </c>
      <c r="I18" s="45" t="str">
        <f>+IF($F18=Réponses!$G$3,Réponses!$H46,IF($F18=Réponses!$G$10,Réponses!$H$5,Réponses!$H$2))</f>
        <v>Nous attendons votre réponse</v>
      </c>
    </row>
    <row r="19" spans="1:9" x14ac:dyDescent="0.35">
      <c r="A19" s="55"/>
      <c r="B19" s="55"/>
      <c r="C19" s="56"/>
      <c r="D19" s="57"/>
      <c r="E19" s="41"/>
      <c r="F19" s="69">
        <f>+F18</f>
        <v>0</v>
      </c>
      <c r="G19" s="69" t="str">
        <f>IF(Principio13[[#This Row],[Réponse]]="Oui","Conformité",IF(Principio13[[#This Row],[Réponse]]="Non","Non conforme","Sans objet"))</f>
        <v>Sans objet</v>
      </c>
      <c r="H19" s="44" t="str">
        <f>IF(Principio13[[#This Row],[Réponse]]="Non",Réponses!I47," ")</f>
        <v xml:space="preserve"> </v>
      </c>
      <c r="I19" s="45" t="str">
        <f>+IF($F19=Réponses!$G$3,Réponses!$H47,IF($F19=Réponses!$G$10,Réponses!$H$5,Réponses!$H$2))</f>
        <v>Nous attendons votre réponse</v>
      </c>
    </row>
    <row r="20" spans="1:9" x14ac:dyDescent="0.35">
      <c r="A20" s="55"/>
      <c r="B20" s="55"/>
      <c r="C20" s="56"/>
      <c r="D20" s="57"/>
      <c r="E20" s="41"/>
      <c r="F20" s="69">
        <f>+F18</f>
        <v>0</v>
      </c>
      <c r="G20" s="69" t="str">
        <f>IF(Principio13[[#This Row],[Réponse]]="Oui","Conformité",IF(Principio13[[#This Row],[Réponse]]="Non","Non conforme","Sans objet"))</f>
        <v>Sans objet</v>
      </c>
      <c r="H20" s="44" t="str">
        <f>IF(Principio13[[#This Row],[Réponse]]="Non",Réponses!I48," ")</f>
        <v xml:space="preserve"> </v>
      </c>
      <c r="I20" s="45" t="str">
        <f>+IF($F20=Réponses!$G$3,Réponses!$H48,IF($F20=Réponses!$G$10,Réponses!$H$5,Réponses!$H$2))</f>
        <v>Nous attendons votre réponse</v>
      </c>
    </row>
    <row r="21" spans="1:9" ht="30" x14ac:dyDescent="0.35">
      <c r="A21" s="55">
        <f>Réponses!C49</f>
        <v>30</v>
      </c>
      <c r="B21" s="55" t="str">
        <f>Réponses!D49</f>
        <v>2.1</v>
      </c>
      <c r="C21" s="56" t="str">
        <f>Réponses!F49</f>
        <v>Est-ce que je permets aux travailleurs d'adhérer aux organisations de travailleurs de leur choix ?</v>
      </c>
      <c r="D21" s="57" t="str">
        <f>+Réponses!E49</f>
        <v>CB</v>
      </c>
      <c r="E21" s="41"/>
      <c r="F21" s="42"/>
      <c r="G21" s="43" t="str">
        <f>IF(Principio13[[#This Row],[Réponse]]="Oui","Conformité",IF(Principio13[[#This Row],[Réponse]]="Non","Non conforme","Sans objet"))</f>
        <v>Sans objet</v>
      </c>
      <c r="H21" s="44" t="str">
        <f>IF(Principio13[[#This Row],[Réponse]]="Non",Réponses!I49," ")</f>
        <v xml:space="preserve"> </v>
      </c>
      <c r="I21" s="45" t="str">
        <f>+IF($F21=Réponses!$G$3,Réponses!$H49,IF($F21=Réponses!$G$10,Réponses!$H$5,Réponses!$H$2))</f>
        <v>Nous attendons votre réponse</v>
      </c>
    </row>
    <row r="22" spans="1:9" ht="60" x14ac:dyDescent="0.35">
      <c r="A22" s="55">
        <f>Réponses!C50</f>
        <v>31</v>
      </c>
      <c r="B22" s="55" t="str">
        <f>Réponses!D50</f>
        <v>2.2</v>
      </c>
      <c r="C22" s="56" t="str">
        <f>Réponses!F50</f>
        <v>Toutes les personnes, quel que soit leur genre, ont-elles des chances égales d'être employées comme travailleurs, de participer à la formation et à d'autres activités sans discrimination ?</v>
      </c>
      <c r="D22" s="57" t="str">
        <f>+Réponses!E50</f>
        <v>CAC</v>
      </c>
      <c r="E22" s="41"/>
      <c r="F22" s="42"/>
      <c r="G22" s="43" t="str">
        <f>IF(Principio13[[#This Row],[Réponse]]="Oui","Conformité",IF(Principio13[[#This Row],[Réponse]]="Non","Non conforme","Sans objet"))</f>
        <v>Sans objet</v>
      </c>
      <c r="H22" s="44" t="str">
        <f>IF(Principio13[[#This Row],[Réponse]]="Non",Réponses!I50," ")</f>
        <v xml:space="preserve"> </v>
      </c>
      <c r="I22" s="45" t="str">
        <f>+IF($F22=Réponses!$G$3,Réponses!$H50,IF($F22=Réponses!$G$10,Réponses!$H$5,Réponses!$H$2))</f>
        <v>Nous attendons votre réponse</v>
      </c>
    </row>
    <row r="23" spans="1:9" x14ac:dyDescent="0.35">
      <c r="A23" s="55"/>
      <c r="B23" s="55"/>
      <c r="C23" s="56"/>
      <c r="D23" s="57"/>
      <c r="E23" s="41"/>
      <c r="F23" s="69">
        <f>+F22</f>
        <v>0</v>
      </c>
      <c r="G23" s="69" t="str">
        <f>IF(Principio13[[#This Row],[Réponse]]="Oui","Conformité",IF(Principio13[[#This Row],[Réponse]]="Non","Non conforme","Sans objet"))</f>
        <v>Sans objet</v>
      </c>
      <c r="H23" s="44" t="str">
        <f>IF(Principio13[[#This Row],[Réponse]]="Non",Réponses!I51," ")</f>
        <v xml:space="preserve"> </v>
      </c>
      <c r="I23" s="45" t="str">
        <f>+IF($F23=Réponses!$G$3,Réponses!$H51,IF($F23=Réponses!$G$10,Réponses!$H$5,Réponses!$H$2))</f>
        <v>Nous attendons votre réponse</v>
      </c>
    </row>
    <row r="24" spans="1:9" ht="30" x14ac:dyDescent="0.35">
      <c r="A24" s="55">
        <f>Réponses!C52</f>
        <v>32</v>
      </c>
      <c r="B24" s="55" t="str">
        <f>Réponses!D52</f>
        <v>2.2</v>
      </c>
      <c r="C24" s="56" t="str">
        <f>Réponses!F52</f>
        <v>Toutes les personnes, quel que soit leur genre, reçoivent-elles un salaire égal pour un travail égal ?</v>
      </c>
      <c r="D24" s="57" t="str">
        <f>+Réponses!E52</f>
        <v>CAC</v>
      </c>
      <c r="E24" s="49"/>
      <c r="F24" s="42"/>
      <c r="G24" s="43" t="str">
        <f>IF(Principio13[[#This Row],[Réponse]]="Oui","Conformité",IF(Principio13[[#This Row],[Réponse]]="Non","Non conforme","Sans objet"))</f>
        <v>Sans objet</v>
      </c>
      <c r="H24" s="44" t="str">
        <f>IF(Principio13[[#This Row],[Réponse]]="Non",Réponses!I52," ")</f>
        <v xml:space="preserve"> </v>
      </c>
      <c r="I24" s="45" t="str">
        <f>+IF($F24=Réponses!$G$3,Réponses!$H52,IF($F24=Réponses!$G$10,Réponses!$H$5,Réponses!$H$2))</f>
        <v>Nous attendons votre réponse</v>
      </c>
    </row>
    <row r="25" spans="1:9" x14ac:dyDescent="0.35">
      <c r="A25" s="55"/>
      <c r="B25" s="55"/>
      <c r="C25" s="56"/>
      <c r="D25" s="57"/>
      <c r="E25" s="41"/>
      <c r="F25" s="70">
        <f>+F24</f>
        <v>0</v>
      </c>
      <c r="G25" s="69" t="str">
        <f>IF(Principio13[[#This Row],[Réponse]]="Oui","Conformité",IF(Principio13[[#This Row],[Réponse]]="Non","Non conforme","Sans objet"))</f>
        <v>Sans objet</v>
      </c>
      <c r="H25" s="44" t="str">
        <f>IF(Principio13[[#This Row],[Réponse]]="Non",Réponses!I53," ")</f>
        <v xml:space="preserve"> </v>
      </c>
      <c r="I25" s="45" t="str">
        <f>+IF($F25=Réponses!$G$3,Réponses!$H53,IF($F25=Réponses!$G$10,Réponses!$H$5,Réponses!$H$2))</f>
        <v>Nous attendons votre réponse</v>
      </c>
    </row>
    <row r="26" spans="1:9" x14ac:dyDescent="0.35">
      <c r="A26" s="55"/>
      <c r="B26" s="55"/>
      <c r="C26" s="56"/>
      <c r="D26" s="57"/>
      <c r="E26" s="41"/>
      <c r="F26" s="70">
        <f>+F24</f>
        <v>0</v>
      </c>
      <c r="G26" s="69" t="str">
        <f>IF(Principio13[[#This Row],[Réponse]]="Oui","Conformité",IF(Principio13[[#This Row],[Réponse]]="Non","Non conforme","Sans objet"))</f>
        <v>Sans objet</v>
      </c>
      <c r="H26" s="44" t="str">
        <f>IF(Principio13[[#This Row],[Réponse]]="Non",Réponses!I54," ")</f>
        <v xml:space="preserve"> </v>
      </c>
      <c r="I26" s="45" t="str">
        <f>+IF($F26=Réponses!$G$3,Réponses!$H54,IF($F26=Réponses!$G$10,Réponses!$H$5,Réponses!$H$2))</f>
        <v>Nous attendons votre réponse</v>
      </c>
    </row>
    <row r="27" spans="1:9" ht="30" x14ac:dyDescent="0.35">
      <c r="A27" s="55">
        <f>Réponses!C55</f>
        <v>33</v>
      </c>
      <c r="B27" s="55" t="str">
        <f>Réponses!D55</f>
        <v>2.2</v>
      </c>
      <c r="C27" s="56" t="str">
        <f>Réponses!F55</f>
        <v>Est-ce que je paie directement les travailleurs selon les modalités convenues avec eux ?</v>
      </c>
      <c r="D27" s="57" t="str">
        <f>+Réponses!E55</f>
        <v>CAC</v>
      </c>
      <c r="E27" s="49"/>
      <c r="F27" s="42"/>
      <c r="G27" s="43" t="str">
        <f>IF(Principio13[[#This Row],[Réponse]]="Oui","Conformité",IF(Principio13[[#This Row],[Réponse]]="Non","Non conforme","Sans objet"))</f>
        <v>Sans objet</v>
      </c>
      <c r="H27" s="44" t="str">
        <f>IF(Principio13[[#This Row],[Réponse]]="Non",Réponses!I55," ")</f>
        <v xml:space="preserve"> </v>
      </c>
      <c r="I27" s="45" t="str">
        <f>+IF($F27=Réponses!$G$3,Réponses!$H55,IF($F27=Réponses!$G$10,Réponses!$H$5,Réponses!$H$2))</f>
        <v>Nous attendons votre réponse</v>
      </c>
    </row>
    <row r="28" spans="1:9" x14ac:dyDescent="0.35">
      <c r="A28" s="55"/>
      <c r="B28" s="55"/>
      <c r="C28" s="56"/>
      <c r="D28" s="57"/>
      <c r="E28" s="41"/>
      <c r="F28" s="69">
        <f>+F27</f>
        <v>0</v>
      </c>
      <c r="G28" s="69" t="str">
        <f>IF(Principio13[[#This Row],[Réponse]]="Oui","Conformité",IF(Principio13[[#This Row],[Réponse]]="Non","Non conforme","Sans objet"))</f>
        <v>Sans objet</v>
      </c>
      <c r="H28" s="44" t="str">
        <f>IF(Principio13[[#This Row],[Réponse]]="Non",Réponses!I56," ")</f>
        <v xml:space="preserve"> </v>
      </c>
      <c r="I28" s="45" t="str">
        <f>+IF($F28=Réponses!$G$3,Réponses!$H56,IF($F28=Réponses!$G$10,Réponses!$H$5,Réponses!$H$2))</f>
        <v>Nous attendons votre réponse</v>
      </c>
    </row>
    <row r="29" spans="1:9" ht="30" x14ac:dyDescent="0.35">
      <c r="A29" s="55">
        <f>Réponses!C57</f>
        <v>34</v>
      </c>
      <c r="B29" s="55" t="str">
        <f>Réponses!D57</f>
        <v>2.2</v>
      </c>
      <c r="C29" s="56" t="str">
        <f>Réponses!F57</f>
        <v>Est-ce que j'accorde un congé de maternité/paternité aux femmes/hommes comme l'exige la loi ?</v>
      </c>
      <c r="D29" s="57" t="str">
        <f>+Réponses!E57</f>
        <v>CAC</v>
      </c>
      <c r="E29" s="36"/>
      <c r="F29" s="50"/>
      <c r="G29" s="43" t="str">
        <f>IF(Principio13[[#This Row],[Réponse]]="Oui","Conformité",IF(Principio13[[#This Row],[Réponse]]="Non","Non conforme","Sans objet"))</f>
        <v>Sans objet</v>
      </c>
      <c r="H29" s="44" t="str">
        <f>IF(Principio13[[#This Row],[Réponse]]="Non",Réponses!I57," ")</f>
        <v xml:space="preserve"> </v>
      </c>
      <c r="I29" s="45" t="str">
        <f>+IF($F29=Réponses!$G$3,Réponses!$H57,IF($F29=Réponses!$G$10,Réponses!$H$5,Réponses!$H$2))</f>
        <v>Nous attendons votre réponse</v>
      </c>
    </row>
    <row r="30" spans="1:9" ht="30" x14ac:dyDescent="0.35">
      <c r="A30" s="55">
        <f>Réponses!C58</f>
        <v>35</v>
      </c>
      <c r="B30" s="55" t="str">
        <f>Réponses!D58</f>
        <v>2.2</v>
      </c>
      <c r="C30" s="56" t="str">
        <f>Réponses!F58</f>
        <v>Les femmes et les hommes participent-ils sur un pied d'égalité aux comités de gestion et à la prise de décision ?</v>
      </c>
      <c r="D30" s="57" t="str">
        <f>+Réponses!E58</f>
        <v>CAC</v>
      </c>
      <c r="E30" s="49"/>
      <c r="F30" s="42"/>
      <c r="G30" s="43" t="str">
        <f>IF(Principio13[[#This Row],[Réponse]]="Oui","Conformité",IF(Principio13[[#This Row],[Réponse]]="Non","Non conforme","Sans objet"))</f>
        <v>Sans objet</v>
      </c>
      <c r="H30" s="44" t="str">
        <f>IF(Principio13[[#This Row],[Réponse]]="Non",Réponses!I58," ")</f>
        <v xml:space="preserve"> </v>
      </c>
      <c r="I30" s="45" t="str">
        <f>+IF($F30=Réponses!$G$3,Réponses!$H58,IF($F30=Réponses!$G$10,Réponses!$H$5,Réponses!$H$2))</f>
        <v>Nous attendons votre réponse</v>
      </c>
    </row>
    <row r="31" spans="1:9" x14ac:dyDescent="0.35">
      <c r="A31" s="55"/>
      <c r="B31" s="55"/>
      <c r="C31" s="56"/>
      <c r="D31" s="57"/>
      <c r="E31" s="41"/>
      <c r="F31" s="69">
        <f>+F30</f>
        <v>0</v>
      </c>
      <c r="G31" s="69" t="str">
        <f>IF(Principio13[[#This Row],[Réponse]]="Oui","Conformité",IF(Principio13[[#This Row],[Réponse]]="Non","Non conforme","Sans objet"))</f>
        <v>Sans objet</v>
      </c>
      <c r="H31" s="44" t="str">
        <f>IF(Principio13[[#This Row],[Réponse]]="Non",Réponses!I59," ")</f>
        <v xml:space="preserve"> </v>
      </c>
      <c r="I31" s="45" t="str">
        <f>+IF($F31=Réponses!$G$3,Réponses!$H59,IF($F31=Réponses!$G$10,Réponses!$H$5,Réponses!$H$2))</f>
        <v>Nous attendons votre réponse</v>
      </c>
    </row>
    <row r="32" spans="1:9" ht="30" x14ac:dyDescent="0.35">
      <c r="A32" s="55">
        <f>Réponses!C60</f>
        <v>36</v>
      </c>
      <c r="B32" s="55" t="str">
        <f>Réponses!D60</f>
        <v>2.2</v>
      </c>
      <c r="C32" s="56" t="str">
        <f>Réponses!F60</f>
        <v>Existe-t-il des mécanismes pour lutter contre la discrimination, la violence et le harcèlement sexuel ?</v>
      </c>
      <c r="D32" s="57" t="str">
        <f>+Réponses!E60</f>
        <v>CAC</v>
      </c>
      <c r="E32" s="41"/>
      <c r="F32" s="42"/>
      <c r="G32" s="43" t="str">
        <f>IF(Principio13[[#This Row],[Réponse]]="Oui","Conformité",IF(Principio13[[#This Row],[Réponse]]="Non","Non conforme","Sans objet"))</f>
        <v>Sans objet</v>
      </c>
      <c r="H32" s="44" t="str">
        <f>IF(Principio13[[#This Row],[Réponse]]="Non",Réponses!I60," ")</f>
        <v xml:space="preserve"> </v>
      </c>
      <c r="I32" s="45" t="str">
        <f>+IF($F32=Réponses!$G$3,Réponses!$H60,IF($F32=Réponses!$G$10,Réponses!$H$5,Réponses!$H$2))</f>
        <v>Nous attendons votre réponse</v>
      </c>
    </row>
    <row r="33" spans="1:9" x14ac:dyDescent="0.35">
      <c r="A33" s="55"/>
      <c r="B33" s="55"/>
      <c r="C33" s="56"/>
      <c r="D33" s="57"/>
      <c r="E33" s="41"/>
      <c r="F33" s="69">
        <f>+F32</f>
        <v>0</v>
      </c>
      <c r="G33" s="69" t="str">
        <f>IF(Principio13[[#This Row],[Réponse]]="Oui","Conformité",IF(Principio13[[#This Row],[Réponse]]="Non","Non conforme","Sans objet"))</f>
        <v>Sans objet</v>
      </c>
      <c r="H33" s="44" t="str">
        <f>IF(Principio13[[#This Row],[Réponse]]="Non",Réponses!I61," ")</f>
        <v xml:space="preserve"> </v>
      </c>
      <c r="I33" s="45" t="str">
        <f>+IF($F33=Réponses!$G$3,Réponses!$H61,IF($F33=Réponses!$G$10,Réponses!$H$5,Réponses!$H$2))</f>
        <v>Nous attendons votre réponse</v>
      </c>
    </row>
    <row r="34" spans="1:9" x14ac:dyDescent="0.35">
      <c r="A34" s="55"/>
      <c r="B34" s="55"/>
      <c r="C34" s="56"/>
      <c r="D34" s="57"/>
      <c r="E34" s="41"/>
      <c r="F34" s="69">
        <f>+F32</f>
        <v>0</v>
      </c>
      <c r="G34" s="69" t="str">
        <f>IF(Principio13[[#This Row],[Réponse]]="Oui","Conformité",IF(Principio13[[#This Row],[Réponse]]="Non","Non conforme","Sans objet"))</f>
        <v>Sans objet</v>
      </c>
      <c r="H34" s="44" t="str">
        <f>IF(Principio13[[#This Row],[Réponse]]="Non",Réponses!I62," ")</f>
        <v xml:space="preserve"> </v>
      </c>
      <c r="I34" s="45" t="str">
        <f>+IF($F34=Réponses!$G$3,Réponses!$H62,IF($F34=Réponses!$G$10,Réponses!$H$5,Réponses!$H$2))</f>
        <v>Nous attendons votre réponse</v>
      </c>
    </row>
    <row r="35" spans="1:9" ht="30" x14ac:dyDescent="0.35">
      <c r="A35" s="55">
        <f>Réponses!C63</f>
        <v>37</v>
      </c>
      <c r="B35" s="73" t="str">
        <f>Réponses!D63</f>
        <v>2.2</v>
      </c>
      <c r="C35" s="56" t="str">
        <f>Réponses!F63</f>
        <v>Est-ce que je traite les plaintes pour harcèlement ou discrimination conformément au mécanisme établi ?</v>
      </c>
      <c r="D35" s="73" t="str">
        <f>+Réponses!E63</f>
        <v>CAC</v>
      </c>
      <c r="E35" s="62"/>
      <c r="F35" s="46"/>
      <c r="G35" s="43" t="str">
        <f>IF(Principio13[[#This Row],[Réponse]]="Oui","Conformité",IF(Principio13[[#This Row],[Réponse]]="Non","Non conforme","Sans objet"))</f>
        <v>Sans objet</v>
      </c>
      <c r="H35" s="44" t="str">
        <f>IF(Principio13[[#This Row],[Réponse]]="Non",Réponses!I63," ")</f>
        <v xml:space="preserve"> </v>
      </c>
      <c r="I35" s="45" t="str">
        <f>+IF($F35=Réponses!$G$3,Réponses!$H63,IF($F35=Réponses!$G$10,Réponses!$H$5,Réponses!$H$2))</f>
        <v>Nous attendons votre réponse</v>
      </c>
    </row>
    <row r="36" spans="1:9" ht="30" x14ac:dyDescent="0.35">
      <c r="A36" s="55">
        <f>Réponses!C64</f>
        <v>38</v>
      </c>
      <c r="B36" s="55" t="str">
        <f>Réponses!D64</f>
        <v>2.3</v>
      </c>
      <c r="C36" s="56" t="str">
        <f>Réponses!F64</f>
        <v>Ai-je  mis en place une procédure de santé et de sécurité au travail conforme aux dispositions légales ?</v>
      </c>
      <c r="D36" s="73" t="str">
        <f>+Réponses!E64</f>
        <v>CB</v>
      </c>
      <c r="E36" s="62"/>
      <c r="F36" s="46"/>
      <c r="G36" s="43" t="str">
        <f>IF(Principio13[[#This Row],[Réponse]]="Oui","Conformité",IF(Principio13[[#This Row],[Réponse]]="Non","Non conforme","Sans objet"))</f>
        <v>Sans objet</v>
      </c>
      <c r="H36" s="44" t="str">
        <f>IF(Principio13[[#This Row],[Réponse]]="Non",Réponses!I64," ")</f>
        <v xml:space="preserve"> </v>
      </c>
      <c r="I36" s="45" t="str">
        <f>+IF($F36=Réponses!$G$3,Réponses!$H64,IF($F36=Réponses!$G$10,Réponses!$H$5,Réponses!$H$2))</f>
        <v>Nous attendons votre réponse</v>
      </c>
    </row>
    <row r="37" spans="1:9" ht="30" x14ac:dyDescent="0.35">
      <c r="A37" s="55">
        <f>Réponses!C65</f>
        <v>39</v>
      </c>
      <c r="B37" s="55" t="str">
        <f>Réponses!D65</f>
        <v>2.3</v>
      </c>
      <c r="C37" s="56" t="str">
        <f>Réponses!F65</f>
        <v xml:space="preserve">Toutes les personnes qui travaillent pour moi connaissent-elles et suivent-elles des pratiques de travail sûres ? </v>
      </c>
      <c r="D37" s="57" t="str">
        <f>+Réponses!E65</f>
        <v>CB</v>
      </c>
      <c r="E37" s="63" t="s">
        <v>517</v>
      </c>
      <c r="F37" s="42"/>
      <c r="G37" s="43" t="str">
        <f>IF(Principio13[[#This Row],[Réponse]]="Oui","Conformité",IF(Principio13[[#This Row],[Réponse]]="Non","Non conforme","Sans objet"))</f>
        <v>Sans objet</v>
      </c>
      <c r="H37" s="44" t="str">
        <f>IF(Principio13[[#This Row],[Réponse]]="Non",Réponses!I65," ")</f>
        <v xml:space="preserve"> </v>
      </c>
      <c r="I37" s="45" t="str">
        <f>+IF($F37=Réponses!$G$3,Réponses!$H65,IF($F37=Réponses!$G$10,Réponses!$H$5,Réponses!$H$2))</f>
        <v>Nous attendons votre réponse</v>
      </c>
    </row>
    <row r="38" spans="1:9" x14ac:dyDescent="0.35">
      <c r="A38" s="55"/>
      <c r="B38" s="55"/>
      <c r="C38" s="56"/>
      <c r="D38" s="57"/>
      <c r="E38" s="63" t="s">
        <v>517</v>
      </c>
      <c r="F38" s="69">
        <f>+F37</f>
        <v>0</v>
      </c>
      <c r="G38" s="69" t="str">
        <f>IF(Principio13[[#This Row],[Réponse]]="Oui","Conformité",IF(Principio13[[#This Row],[Réponse]]="Non","Non conforme","Sans objet"))</f>
        <v>Sans objet</v>
      </c>
      <c r="H38" s="44" t="str">
        <f>IF(Principio13[[#This Row],[Réponse]]="Non",Réponses!I66," ")</f>
        <v xml:space="preserve"> </v>
      </c>
      <c r="I38" s="45" t="str">
        <f>+IF($F38=Réponses!$G$3,Réponses!$H66,IF($F38=Réponses!$G$10,Réponses!$H$5,Réponses!$H$2))</f>
        <v>Nous attendons votre réponse</v>
      </c>
    </row>
    <row r="39" spans="1:9" x14ac:dyDescent="0.35">
      <c r="A39" s="55"/>
      <c r="B39" s="55"/>
      <c r="C39" s="56"/>
      <c r="D39" s="57"/>
      <c r="E39" s="63" t="s">
        <v>517</v>
      </c>
      <c r="F39" s="71">
        <f>+F37</f>
        <v>0</v>
      </c>
      <c r="G39" s="69" t="str">
        <f>IF(Principio13[[#This Row],[Réponse]]="Oui","Conformité",IF(Principio13[[#This Row],[Réponse]]="Non","Non conforme","Sans objet"))</f>
        <v>Sans objet</v>
      </c>
      <c r="H39" s="44" t="str">
        <f>IF(Principio13[[#This Row],[Réponse]]="Non",Réponses!I67," ")</f>
        <v xml:space="preserve"> </v>
      </c>
      <c r="I39" s="45" t="str">
        <f>+IF($F39=Réponses!$G$3,Réponses!$H67,IF($F39=Réponses!$G$10,Réponses!$H$5,Réponses!$H$2))</f>
        <v>Nous attendons votre réponse</v>
      </c>
    </row>
    <row r="40" spans="1:9" ht="30" x14ac:dyDescent="0.35">
      <c r="A40" s="55">
        <f>Réponses!C68</f>
        <v>40</v>
      </c>
      <c r="B40" s="55" t="str">
        <f>Réponses!D68</f>
        <v>2.3</v>
      </c>
      <c r="C40" s="56" t="str">
        <f>Réponses!F68</f>
        <v>Les personnes qui travaillent pour moi disposent-elles de l'équipement de sécurité adapté à leur activité ?</v>
      </c>
      <c r="D40" s="57" t="str">
        <f>+Réponses!E68</f>
        <v>CB</v>
      </c>
      <c r="E40" s="63" t="s">
        <v>517</v>
      </c>
      <c r="F40" s="48"/>
      <c r="G40" s="43" t="str">
        <f>IF(Principio13[[#This Row],[Réponse]]="Oui","Conformité",IF(Principio13[[#This Row],[Réponse]]="Non","Non conforme","Sans objet"))</f>
        <v>Sans objet</v>
      </c>
      <c r="H40" s="44" t="str">
        <f>IF(Principio13[[#This Row],[Réponse]]="Non",Réponses!I68," ")</f>
        <v xml:space="preserve"> </v>
      </c>
      <c r="I40" s="45" t="str">
        <f>+IF($F40=Réponses!$G$3,Réponses!$H68,IF($F40=Réponses!$G$10,Réponses!$H$5,Réponses!$H$2))</f>
        <v>Nous attendons votre réponse</v>
      </c>
    </row>
    <row r="41" spans="1:9" x14ac:dyDescent="0.35">
      <c r="A41" s="55"/>
      <c r="B41" s="55"/>
      <c r="C41" s="56"/>
      <c r="D41" s="57"/>
      <c r="E41" s="63" t="s">
        <v>517</v>
      </c>
      <c r="F41" s="72">
        <f>+F40</f>
        <v>0</v>
      </c>
      <c r="G41" s="69" t="str">
        <f>IF(Principio13[[#This Row],[Réponse]]="Oui","Conformité",IF(Principio13[[#This Row],[Réponse]]="Non","Non conforme","Sans objet"))</f>
        <v>Sans objet</v>
      </c>
      <c r="H41" s="44" t="str">
        <f>IF(Principio13[[#This Row],[Réponse]]="Non",Réponses!I69," ")</f>
        <v xml:space="preserve"> </v>
      </c>
      <c r="I41" s="45" t="str">
        <f>+IF($F41=Réponses!$G$3,Réponses!$H69,IF($F41=Réponses!$G$10,Réponses!$H$5,Réponses!$H$2))</f>
        <v>Nous attendons votre réponse</v>
      </c>
    </row>
    <row r="42" spans="1:9" ht="30" x14ac:dyDescent="0.35">
      <c r="A42" s="55">
        <f>Réponses!C70</f>
        <v>41</v>
      </c>
      <c r="B42" s="55" t="str">
        <f>Réponses!D70</f>
        <v>2.3</v>
      </c>
      <c r="C42" s="56" t="str">
        <f>Réponses!F70</f>
        <v>Est-ce que je demande aux personnes qui travaillent pour moi d'utiliser des équipements de sécurité ?</v>
      </c>
      <c r="D42" s="57" t="str">
        <f>+Réponses!E70</f>
        <v>CB</v>
      </c>
      <c r="E42" s="63" t="s">
        <v>517</v>
      </c>
      <c r="F42" s="54"/>
      <c r="G42" s="43" t="str">
        <f>IF(Principio13[[#This Row],[Réponse]]="Oui","Conformité",IF(Principio13[[#This Row],[Réponse]]="Non","Non conforme","Sans objet"))</f>
        <v>Sans objet</v>
      </c>
      <c r="H42" s="44" t="str">
        <f>IF(Principio13[[#This Row],[Réponse]]="Non",Réponses!I70," ")</f>
        <v xml:space="preserve"> </v>
      </c>
      <c r="I42" s="45" t="str">
        <f>+IF($F42=Réponses!$G$3,Réponses!$H70,IF($F42=Réponses!$G$10,Réponses!$H$5,Réponses!$H$2))</f>
        <v>Nous attendons votre réponse</v>
      </c>
    </row>
    <row r="43" spans="1:9" x14ac:dyDescent="0.35">
      <c r="A43" s="55">
        <f>Réponses!C71</f>
        <v>42</v>
      </c>
      <c r="B43" s="55" t="str">
        <f>Réponses!D71</f>
        <v>2.3</v>
      </c>
      <c r="C43" s="56" t="str">
        <f>Réponses!F71</f>
        <v>Est-ce que je tiens un registre des accidents ?</v>
      </c>
      <c r="D43" s="57" t="str">
        <f>+Réponses!E71</f>
        <v>CB</v>
      </c>
      <c r="E43" s="63" t="s">
        <v>517</v>
      </c>
      <c r="F43" s="42"/>
      <c r="G43" s="43" t="str">
        <f>IF(Principio13[[#This Row],[Réponse]]="Oui","Conformité",IF(Principio13[[#This Row],[Réponse]]="Non","Non conforme","Sans objet"))</f>
        <v>Sans objet</v>
      </c>
      <c r="H43" s="44" t="str">
        <f>IF(Principio13[[#This Row],[Réponse]]="Non",Réponses!I71," ")</f>
        <v xml:space="preserve"> </v>
      </c>
      <c r="I43" s="45" t="str">
        <f>+IF($F43=Réponses!$G$3,Réponses!$H71,IF($F43=Réponses!$G$10,Réponses!$H$5,Réponses!$H$2))</f>
        <v>Nous attendons votre réponse</v>
      </c>
    </row>
    <row r="44" spans="1:9" ht="30" x14ac:dyDescent="0.35">
      <c r="A44" s="55">
        <f>Réponses!C72</f>
        <v>43</v>
      </c>
      <c r="B44" s="55" t="str">
        <f>Réponses!D72</f>
        <v>2.3</v>
      </c>
      <c r="C44" s="56" t="str">
        <f>Réponses!F72</f>
        <v>Est-ce que je modifie mes pratiques lorsqu'un accident se produit ou lorsqu'un accident évité de justesse se produit ?</v>
      </c>
      <c r="D44" s="57" t="str">
        <f>+Réponses!E72</f>
        <v>CB</v>
      </c>
      <c r="E44" s="63" t="s">
        <v>517</v>
      </c>
      <c r="F44" s="46"/>
      <c r="G44" s="43" t="str">
        <f>IF(Principio13[[#This Row],[Réponse]]="Oui","Conformité",IF(Principio13[[#This Row],[Réponse]]="Non","Non conforme","Sans objet"))</f>
        <v>Sans objet</v>
      </c>
      <c r="H44" s="44" t="str">
        <f>IF(Principio13[[#This Row],[Réponse]]="Non",Réponses!I72," ")</f>
        <v xml:space="preserve"> </v>
      </c>
      <c r="I44" s="45" t="str">
        <f>+IF($F44=Réponses!$G$3,Réponses!$H72,IF($F44=Réponses!$G$10,Réponses!$H$5,Réponses!$H$2))</f>
        <v>Nous attendons votre réponse</v>
      </c>
    </row>
    <row r="45" spans="1:9" ht="30" x14ac:dyDescent="0.35">
      <c r="A45" s="55">
        <f>Réponses!C73</f>
        <v>44</v>
      </c>
      <c r="B45" s="55" t="str">
        <f>Réponses!D73</f>
        <v>2.4</v>
      </c>
      <c r="C45" s="56" t="str">
        <f>Réponses!F73</f>
        <v>Est-ce que je paie les travailleurs au moins le salaire minimum légal ?</v>
      </c>
      <c r="D45" s="57" t="str">
        <f>+Réponses!E73</f>
        <v>CB</v>
      </c>
      <c r="E45" s="41"/>
      <c r="F45" s="42"/>
      <c r="G45" s="43" t="str">
        <f>IF(Principio13[[#This Row],[Réponse]]="Oui","Conformité",IF(Principio13[[#This Row],[Réponse]]="Non","Non conforme","Sans objet"))</f>
        <v>Sans objet</v>
      </c>
      <c r="H45" s="44" t="str">
        <f>IF(Principio13[[#This Row],[Réponse]]="Non",Réponses!I73," ")</f>
        <v xml:space="preserve"> </v>
      </c>
      <c r="I45" s="45" t="str">
        <f>+IF($F45=Réponses!$G$3,Réponses!$H73,IF($F45=Réponses!$G$10,Réponses!$H$5,Réponses!$H$2))</f>
        <v>Nous attendons votre réponse</v>
      </c>
    </row>
    <row r="46" spans="1:9" x14ac:dyDescent="0.35">
      <c r="A46" s="55"/>
      <c r="B46" s="55"/>
      <c r="C46" s="56"/>
      <c r="D46" s="57"/>
      <c r="E46" s="53"/>
      <c r="F46" s="69">
        <f>+F45</f>
        <v>0</v>
      </c>
      <c r="G46" s="69" t="str">
        <f>IF(Principio13[[#This Row],[Réponse]]="Oui","Conformité",IF(Principio13[[#This Row],[Réponse]]="Non","Non conforme","Sans objet"))</f>
        <v>Sans objet</v>
      </c>
      <c r="H46" s="44" t="str">
        <f>IF(Principio13[[#This Row],[Réponse]]="Non",Réponses!I74," ")</f>
        <v xml:space="preserve"> </v>
      </c>
      <c r="I46" s="45" t="str">
        <f>+IF($F46=Réponses!$G$3,Réponses!$H74,IF($F46=Réponses!$G$10,Réponses!$H$5,Réponses!$H$2))</f>
        <v>Nous attendons votre réponse</v>
      </c>
    </row>
    <row r="47" spans="1:9" x14ac:dyDescent="0.35">
      <c r="A47" s="55"/>
      <c r="B47" s="55"/>
      <c r="C47" s="56"/>
      <c r="D47" s="57"/>
      <c r="E47" s="62"/>
      <c r="F47" s="70">
        <f>+F45</f>
        <v>0</v>
      </c>
      <c r="G47" s="69" t="str">
        <f>IF(Principio13[[#This Row],[Réponse]]="Oui","Conformité",IF(Principio13[[#This Row],[Réponse]]="Non","Non conforme","Sans objet"))</f>
        <v>Sans objet</v>
      </c>
      <c r="H47" s="44" t="str">
        <f>IF(Principio13[[#This Row],[Réponse]]="Non",Réponses!I75," ")</f>
        <v xml:space="preserve"> </v>
      </c>
      <c r="I47" s="45" t="str">
        <f>+IF($F47=Réponses!$G$3,Réponses!$H75,IF($F47=Réponses!$G$10,Réponses!$H$5,Réponses!$H$2))</f>
        <v>Nous attendons votre réponse</v>
      </c>
    </row>
    <row r="48" spans="1:9" x14ac:dyDescent="0.35">
      <c r="A48" s="55">
        <f>Réponses!C76</f>
        <v>45</v>
      </c>
      <c r="B48" s="73" t="str">
        <f>Réponses!D76</f>
        <v>2.4</v>
      </c>
      <c r="C48" s="56" t="str">
        <f>Réponses!F76</f>
        <v>Est-ce que je paie les salaires à temps ?</v>
      </c>
      <c r="D48" s="73" t="str">
        <f>+Réponses!E76</f>
        <v>CB</v>
      </c>
      <c r="E48" s="62"/>
      <c r="F48" s="46"/>
      <c r="G48" s="43" t="str">
        <f>IF(Principio13[[#This Row],[Réponse]]="Oui","Conformité",IF(Principio13[[#This Row],[Réponse]]="Non","Non conforme","Sans objet"))</f>
        <v>Sans objet</v>
      </c>
      <c r="H48" s="44" t="str">
        <f>IF(Principio13[[#This Row],[Réponse]]="Non",Réponses!I76," ")</f>
        <v xml:space="preserve"> </v>
      </c>
      <c r="I48" s="45" t="str">
        <f>+IF($F48=Réponses!$G$3,Réponses!$H76,IF($F48=Réponses!$G$10,Réponses!$H$5,Réponses!$H$2))</f>
        <v>Nous attendons votre réponse</v>
      </c>
    </row>
    <row r="49" spans="1:9" ht="45" x14ac:dyDescent="0.35">
      <c r="A49" s="55">
        <f>Réponses!C77</f>
        <v>46</v>
      </c>
      <c r="B49" s="55" t="str">
        <f>Réponses!D77</f>
        <v>2.5</v>
      </c>
      <c r="C49" s="56" t="str">
        <f>Réponses!F77</f>
        <v>Toutes les personnes qui travaillent pour moi sont-elles formées et supervisées afin d'améliorer leurs compétences, de travailler en toute sécurité et de respecter le plan de gestion ?</v>
      </c>
      <c r="D49" s="57" t="str">
        <f>+Réponses!E77</f>
        <v>CAC</v>
      </c>
      <c r="E49" s="62"/>
      <c r="F49" s="46"/>
      <c r="G49" s="43" t="str">
        <f>IF(Principio13[[#This Row],[Réponse]]="Oui","Conformité",IF(Principio13[[#This Row],[Réponse]]="Non","Non conforme","Sans objet"))</f>
        <v>Sans objet</v>
      </c>
      <c r="H49" s="44" t="str">
        <f>IF(Principio13[[#This Row],[Réponse]]="Non",Réponses!I77," ")</f>
        <v xml:space="preserve"> </v>
      </c>
      <c r="I49" s="45" t="str">
        <f>+IF($F49=Réponses!$G$3,Réponses!$H77,IF($F49=Réponses!$G$10,Réponses!$H$5,Réponses!$H$2))</f>
        <v>Nous attendons votre réponse</v>
      </c>
    </row>
    <row r="50" spans="1:9" x14ac:dyDescent="0.35">
      <c r="A50" s="55">
        <f>Réponses!C78</f>
        <v>47</v>
      </c>
      <c r="B50" s="55" t="str">
        <f>Réponses!D78</f>
        <v>2.5</v>
      </c>
      <c r="C50" s="56" t="str">
        <f>Réponses!F78</f>
        <v>Est-ce que je tiens des registres des formations dispensées ?</v>
      </c>
      <c r="D50" s="57" t="str">
        <f>+Réponses!E78</f>
        <v>CAC</v>
      </c>
      <c r="E50" s="62"/>
      <c r="F50" s="46"/>
      <c r="G50" s="43" t="str">
        <f>IF(Principio13[[#This Row],[Réponse]]="Oui","Conformité",IF(Principio13[[#This Row],[Réponse]]="Non","Non conforme","Sans objet"))</f>
        <v>Sans objet</v>
      </c>
      <c r="H50" s="44" t="str">
        <f>IF(Principio13[[#This Row],[Réponse]]="Non",Réponses!I78," ")</f>
        <v xml:space="preserve"> </v>
      </c>
      <c r="I50" s="45" t="str">
        <f>+IF($F50=Réponses!$G$3,Réponses!$H78,IF($F50=Réponses!$G$10,Réponses!$H$5,Réponses!$H$2))</f>
        <v>Nous attendons votre réponse</v>
      </c>
    </row>
    <row r="51" spans="1:9" ht="30" x14ac:dyDescent="0.35">
      <c r="A51" s="55">
        <f>Réponses!C79</f>
        <v>48</v>
      </c>
      <c r="B51" s="55" t="str">
        <f>Réponses!D79</f>
        <v>2.6</v>
      </c>
      <c r="C51" s="56" t="str">
        <f>Réponses!F79</f>
        <v>Ai-je mis en place une procédure pour m'aider à gérer les conflits qui peuvent survenir avec les travailleurs ?</v>
      </c>
      <c r="D51" s="57" t="str">
        <f>+Réponses!E79</f>
        <v>CB</v>
      </c>
      <c r="E51" s="62"/>
      <c r="F51" s="46"/>
      <c r="G51" s="43" t="str">
        <f>IF(Principio13[[#This Row],[Réponse]]="Oui","Conformité",IF(Principio13[[#This Row],[Réponse]]="Non","Non conforme","Sans objet"))</f>
        <v>Sans objet</v>
      </c>
      <c r="H51" s="44" t="str">
        <f>IF(Principio13[[#This Row],[Réponse]]="Non",Réponses!I79," ")</f>
        <v xml:space="preserve"> </v>
      </c>
      <c r="I51" s="45" t="str">
        <f>+IF($F51=Réponses!$G$3,Réponses!$H79,IF($F51=Réponses!$G$10,Réponses!$H$5,Réponses!$H$2))</f>
        <v>Nous attendons votre réponse</v>
      </c>
    </row>
    <row r="52" spans="1:9" x14ac:dyDescent="0.35">
      <c r="A52" s="55"/>
      <c r="B52" s="55"/>
      <c r="C52" s="56"/>
      <c r="D52" s="57"/>
      <c r="E52" s="62"/>
      <c r="F52" s="70">
        <f>+F51</f>
        <v>0</v>
      </c>
      <c r="G52" s="69" t="str">
        <f>IF(Principio13[[#This Row],[Réponse]]="Oui","Conformité",IF(Principio13[[#This Row],[Réponse]]="Non","Non conforme","Sans objet"))</f>
        <v>Sans objet</v>
      </c>
      <c r="H52" s="44" t="str">
        <f>IF(Principio13[[#This Row],[Réponse]]="Non",Réponses!I80," ")</f>
        <v xml:space="preserve"> </v>
      </c>
      <c r="I52" s="45" t="str">
        <f>+IF($F52=Réponses!$G$3,Réponses!$H80,IF($F52=Réponses!$G$10,Réponses!$H$5,Réponses!$H$2))</f>
        <v>Nous attendons votre réponse</v>
      </c>
    </row>
    <row r="53" spans="1:9" ht="30" x14ac:dyDescent="0.35">
      <c r="A53" s="55">
        <f>Réponses!C81</f>
        <v>49</v>
      </c>
      <c r="B53" s="73" t="str">
        <f>Réponses!D81</f>
        <v>2.6</v>
      </c>
      <c r="C53" s="56" t="str">
        <f>Réponses!F81</f>
        <v>Est-ce que j'implique les travailleurs d'une manière culturellement appropriée dans l'élaboration de la procédure ?</v>
      </c>
      <c r="D53" s="73" t="str">
        <f>+Réponses!E81</f>
        <v>CB</v>
      </c>
      <c r="E53" s="62"/>
      <c r="F53" s="46"/>
      <c r="G53" s="43" t="str">
        <f>IF(Principio13[[#This Row],[Réponse]]="Oui","Conformité",IF(Principio13[[#This Row],[Réponse]]="Non","Non conforme","Sans objet"))</f>
        <v>Sans objet</v>
      </c>
      <c r="H53" s="44" t="str">
        <f>IF(Principio13[[#This Row],[Réponse]]="Non",Réponses!I81," ")</f>
        <v xml:space="preserve"> </v>
      </c>
      <c r="I53" s="45" t="str">
        <f>+IF($F53=Réponses!$G$3,Réponses!$H81,IF($F53=Réponses!$G$10,Réponses!$H$5,Réponses!$H$2))</f>
        <v>Nous attendons votre réponse</v>
      </c>
    </row>
    <row r="54" spans="1:9" ht="30" x14ac:dyDescent="0.35">
      <c r="A54" s="55">
        <f>Réponses!C82</f>
        <v>50</v>
      </c>
      <c r="B54" s="73" t="str">
        <f>Réponses!D82</f>
        <v>2.6</v>
      </c>
      <c r="C54" s="56" t="str">
        <f>Réponses!F82</f>
        <v>Ai-je suivi la procédure de traitement des litiges en cas de conflit ?</v>
      </c>
      <c r="D54" s="73" t="str">
        <f>+Réponses!E82</f>
        <v>CB</v>
      </c>
      <c r="E54" s="62"/>
      <c r="F54" s="46"/>
      <c r="G54" s="43" t="str">
        <f>IF(Principio13[[#This Row],[Réponse]]="Oui","Conformité",IF(Principio13[[#This Row],[Réponse]]="Non","Non conforme","Sans objet"))</f>
        <v>Sans objet</v>
      </c>
      <c r="H54" s="44" t="str">
        <f>IF(Principio13[[#This Row],[Réponse]]="Non",Réponses!I82," ")</f>
        <v xml:space="preserve"> </v>
      </c>
      <c r="I54" s="45" t="str">
        <f>+IF($F54=Réponses!$G$3,Réponses!$H82,IF($F54=Réponses!$G$10,Réponses!$H$5,Réponses!$H$2))</f>
        <v>Nous attendons votre réponse</v>
      </c>
    </row>
    <row r="55" spans="1:9" x14ac:dyDescent="0.35">
      <c r="A55" s="55"/>
      <c r="B55" s="55"/>
      <c r="C55" s="56"/>
      <c r="D55" s="57"/>
      <c r="E55" s="62"/>
      <c r="F55" s="70">
        <f>+F54</f>
        <v>0</v>
      </c>
      <c r="G55" s="43" t="str">
        <f>IF(Principio13[[#This Row],[Réponse]]="Oui","Conformité",IF(Principio13[[#This Row],[Réponse]]="Non","Non conforme","Sans objet"))</f>
        <v>Sans objet</v>
      </c>
      <c r="H55" s="44" t="str">
        <f>IF(Principio13[[#This Row],[Réponse]]="Non",Réponses!I83," ")</f>
        <v xml:space="preserve"> </v>
      </c>
      <c r="I55" s="45" t="str">
        <f>+IF($F55=Réponses!$G$3,Réponses!$H83,IF($F55=Réponses!$G$10,Réponses!$H$5,Réponses!$H$2))</f>
        <v>Nous attendons votre réponse</v>
      </c>
    </row>
    <row r="56" spans="1:9" x14ac:dyDescent="0.35">
      <c r="A56" s="55">
        <f>Réponses!C84</f>
        <v>51</v>
      </c>
      <c r="B56" s="55" t="str">
        <f>Réponses!D84</f>
        <v>2.6</v>
      </c>
      <c r="C56" s="56" t="str">
        <f>Réponses!F84</f>
        <v>Dois-je tenir un registre des litiges avec mes travailleurs ?</v>
      </c>
      <c r="D56" s="57" t="str">
        <f>+Réponses!E84</f>
        <v>CB</v>
      </c>
      <c r="E56" s="62"/>
      <c r="F56" s="46"/>
      <c r="G56" s="43" t="str">
        <f>IF(Principio13[[#This Row],[Réponse]]="Oui","Conformité",IF(Principio13[[#This Row],[Réponse]]="Non","Non conforme","Sans objet"))</f>
        <v>Sans objet</v>
      </c>
      <c r="H56" s="44" t="str">
        <f>IF(Principio13[[#This Row],[Réponse]]="Non",Réponses!I84," ")</f>
        <v xml:space="preserve"> </v>
      </c>
      <c r="I56" s="45" t="str">
        <f>+IF($F56=Réponses!$G$3,Réponses!$H84,IF($F56=Réponses!$G$10,Réponses!$H$5,Réponses!$H$2))</f>
        <v>Nous attendons votre réponse</v>
      </c>
    </row>
    <row r="57" spans="1:9" ht="45" x14ac:dyDescent="0.35">
      <c r="A57" s="55">
        <f>Réponses!C85</f>
        <v>52</v>
      </c>
      <c r="B57" s="55" t="str">
        <f>Réponses!D85</f>
        <v>2.6</v>
      </c>
      <c r="C57" s="56" t="str">
        <f>Réponses!F85</f>
        <v xml:space="preserve">Ai-je indemnisé équitablement les travailleurs pour les pertes ou les dommages causés à leurs biens dans le cadre du travail qu'ils effectuent pour moi ? </v>
      </c>
      <c r="D57" s="57" t="str">
        <f>+Réponses!E85</f>
        <v>CB</v>
      </c>
      <c r="E57" s="62"/>
      <c r="F57" s="46"/>
      <c r="G57" s="43" t="str">
        <f>IF(Principio13[[#This Row],[Réponse]]="Oui","Conformité",IF(Principio13[[#This Row],[Réponse]]="Non","Non conforme","Sans objet"))</f>
        <v>Sans objet</v>
      </c>
      <c r="H57" s="44" t="str">
        <f>IF(Principio13[[#This Row],[Réponse]]="Non",Réponses!I85," ")</f>
        <v xml:space="preserve"> </v>
      </c>
      <c r="I57" s="45" t="str">
        <f>+IF($F57=Réponses!$G$3,Réponses!$H85,IF($F57=Réponses!$G$10,Réponses!$H$5,Réponses!$H$2))</f>
        <v>Nous attendons votre réponse</v>
      </c>
    </row>
    <row r="58" spans="1:9" x14ac:dyDescent="0.35">
      <c r="A58" s="55"/>
      <c r="B58" s="55"/>
      <c r="C58" s="56"/>
      <c r="D58" s="57"/>
      <c r="E58" s="62"/>
      <c r="F58" s="70">
        <f>+F57</f>
        <v>0</v>
      </c>
      <c r="G58" s="69" t="str">
        <f>IF(Principio13[[#This Row],[Réponse]]="Oui","Conformité",IF(Principio13[[#This Row],[Réponse]]="Non","Non conforme","Sans objet"))</f>
        <v>Sans objet</v>
      </c>
      <c r="H58" s="44" t="str">
        <f>IF(Principio13[[#This Row],[Réponse]]="Non",Réponses!I86," ")</f>
        <v xml:space="preserve"> </v>
      </c>
      <c r="I58" s="45" t="str">
        <f>+IF($F58=Réponses!$G$3,Réponses!$H86,IF($F58=Réponses!$G$10,Réponses!$H$5,Réponses!$H$2))</f>
        <v>Nous attendons votre réponse</v>
      </c>
    </row>
    <row r="59" spans="1:9" ht="45" x14ac:dyDescent="0.35">
      <c r="A59" s="55">
        <f>Réponses!C87</f>
        <v>53</v>
      </c>
      <c r="B59" s="55" t="str">
        <f>Réponses!D87</f>
        <v>2.6</v>
      </c>
      <c r="C59" s="56" t="str">
        <f>Réponses!F87</f>
        <v>En cas d'accident du travail ou de maladie professionnelle, ai-je fourni une aide financière et des soins de santé aux travailleurs concernés, comme l'exige la loi ?</v>
      </c>
      <c r="D59" s="57" t="str">
        <f>+Réponses!E87</f>
        <v>CB</v>
      </c>
      <c r="E59" s="62"/>
      <c r="F59" s="46"/>
      <c r="G59" s="43" t="str">
        <f>IF(Principio13[[#This Row],[Réponse]]="Oui","Conformité",IF(Principio13[[#This Row],[Réponse]]="Non","Non conforme","Sans objet"))</f>
        <v>Sans objet</v>
      </c>
      <c r="H59" s="44" t="str">
        <f>IF(Principio13[[#This Row],[Réponse]]="Non",Réponses!I87," ")</f>
        <v xml:space="preserve"> </v>
      </c>
      <c r="I59" s="45" t="str">
        <f>+IF($F59=Réponses!$G$3,Réponses!$H87,IF($F59=Réponses!$G$10,Réponses!$H$5,Réponses!$H$2))</f>
        <v>Nous attendons votre réponse</v>
      </c>
    </row>
  </sheetData>
  <sheetProtection algorithmName="SHA-512" hashValue="Nz43stflhMtZ1vj3ONw5e/hbZcIrGV0ao6W8hDCpp1yFVcgxE69gFA0/oWfPPe7RsnMxonjNb0gcWmpoUajDCg==" saltValue="puwVcWDwf0CBLfAo+KFrCA==" spinCount="100000" sheet="1" formatCells="0" formatRows="0" autoFilter="0" pivotTables="0"/>
  <mergeCells count="4">
    <mergeCell ref="A1:I1"/>
    <mergeCell ref="A2:I2"/>
    <mergeCell ref="A3:I3"/>
    <mergeCell ref="A5:I10"/>
  </mergeCells>
  <conditionalFormatting sqref="A13:C13 A14:A59 C14:C59 B32:C32 B36:C36">
    <cfRule type="expression" dxfId="87" priority="6">
      <formula>$D13="CAC"</formula>
    </cfRule>
  </conditionalFormatting>
  <conditionalFormatting sqref="A13:D13 A14:A59 C14:D59 B36:D36">
    <cfRule type="expression" dxfId="86" priority="5">
      <formula>$D13="CB"</formula>
    </cfRule>
  </conditionalFormatting>
  <conditionalFormatting sqref="B14:B31 B33:B35 B37:B59">
    <cfRule type="expression" dxfId="85" priority="4">
      <formula>$D14="CAC"</formula>
    </cfRule>
  </conditionalFormatting>
  <conditionalFormatting sqref="B14:B35 B37:B59">
    <cfRule type="expression" dxfId="84" priority="3">
      <formula>$D14="CB"</formula>
    </cfRule>
  </conditionalFormatting>
  <conditionalFormatting sqref="D13:D59">
    <cfRule type="containsText" dxfId="83" priority="7" operator="containsText" text="CAC">
      <formula>NOT(ISERROR(SEARCH("CAC",D13)))</formula>
    </cfRule>
    <cfRule type="containsText" dxfId="82" priority="8" operator="containsText" text="CB">
      <formula>NOT(ISERROR(SEARCH("CB",D13)))</formula>
    </cfRule>
  </conditionalFormatting>
  <conditionalFormatting sqref="G13:G59">
    <cfRule type="containsText" dxfId="81" priority="9" operator="containsText" text="Conformité">
      <formula>NOT(ISERROR(SEARCH("Conformité",G13)))</formula>
    </cfRule>
    <cfRule type="containsText" dxfId="80" priority="10" operator="containsText" text="Non conforme">
      <formula>NOT(ISERROR(SEARCH("Non conforme",G13)))</formula>
    </cfRule>
  </conditionalFormatting>
  <pageMargins left="0.7" right="0.7" top="0.75" bottom="0.75" header="0.3" footer="0.3"/>
  <drawing r:id="rId1"/>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r:uid="{ED9A4404-BC35-4795-BE5D-05ACA061DDEF}">
          <x14:formula1>
            <xm:f>Réponses!$A$1:$A$4</xm:f>
          </x14:formula1>
          <xm:sqref>F13:F59</xm:sqref>
        </x14:dataValidation>
      </x14:dataValidations>
    </ext>
    <ext xmlns:x15="http://schemas.microsoft.com/office/spreadsheetml/2010/11/main" uri="{3A4CF648-6AED-40f4-86FF-DC5316D8AED3}">
      <x14:slicerList xmlns:x14="http://schemas.microsoft.com/office/spreadsheetml/2009/9/main">
        <x14:slicer r:id="rId3"/>
      </x14:slicerList>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F1A5CF-9FE9-48A4-AABE-ED150CEAC8FA}">
  <sheetPr>
    <tabColor rgb="FF78BE20"/>
  </sheetPr>
  <dimension ref="A1:I33"/>
  <sheetViews>
    <sheetView showZeros="0" zoomScale="60" zoomScaleNormal="60" workbookViewId="0">
      <pane xSplit="9" ySplit="12" topLeftCell="J13" activePane="bottomRight" state="frozen"/>
      <selection pane="topRight" activeCell="J1" sqref="J1"/>
      <selection pane="bottomLeft" activeCell="A13" sqref="A13"/>
      <selection pane="bottomRight" activeCell="A3" sqref="A3:I3"/>
    </sheetView>
  </sheetViews>
  <sheetFormatPr baseColWidth="10" defaultColWidth="11.54296875" defaultRowHeight="15" x14ac:dyDescent="0.35"/>
  <cols>
    <col min="1" max="1" width="15" style="61" bestFit="1" customWidth="1"/>
    <col min="2" max="2" width="8.26953125" style="61" bestFit="1" customWidth="1"/>
    <col min="3" max="3" width="60.7265625" style="61" customWidth="1"/>
    <col min="4" max="4" width="5.54296875" style="61" bestFit="1" customWidth="1"/>
    <col min="5" max="5" width="9.453125" style="61" hidden="1" customWidth="1"/>
    <col min="6" max="6" width="10.54296875" style="61" bestFit="1" customWidth="1"/>
    <col min="7" max="7" width="20.7265625" style="61" bestFit="1" customWidth="1"/>
    <col min="8" max="8" width="15.54296875" style="61" customWidth="1"/>
    <col min="9" max="9" width="69.453125" style="61" customWidth="1"/>
    <col min="10" max="16384" width="11.54296875" style="61"/>
  </cols>
  <sheetData>
    <row r="1" spans="1:9" ht="24.5" x14ac:dyDescent="0.35">
      <c r="A1" s="191" t="s">
        <v>513</v>
      </c>
      <c r="B1" s="192"/>
      <c r="C1" s="192"/>
      <c r="D1" s="192"/>
      <c r="E1" s="192"/>
      <c r="F1" s="192"/>
      <c r="G1" s="192"/>
      <c r="H1" s="192"/>
      <c r="I1" s="193"/>
    </row>
    <row r="2" spans="1:9" ht="55.15" customHeight="1" x14ac:dyDescent="0.35">
      <c r="A2" s="189" t="s">
        <v>521</v>
      </c>
      <c r="B2" s="190"/>
      <c r="C2" s="190"/>
      <c r="D2" s="190"/>
      <c r="E2" s="190"/>
      <c r="F2" s="190"/>
      <c r="G2" s="190"/>
      <c r="H2" s="190"/>
      <c r="I2" s="190"/>
    </row>
    <row r="3" spans="1:9" x14ac:dyDescent="0.35">
      <c r="A3" s="187" t="s">
        <v>686</v>
      </c>
      <c r="B3" s="187"/>
      <c r="C3" s="187"/>
      <c r="D3" s="187"/>
      <c r="E3" s="187"/>
      <c r="F3" s="187"/>
      <c r="G3" s="187"/>
      <c r="H3" s="187"/>
      <c r="I3" s="187"/>
    </row>
    <row r="4" spans="1:9" ht="5.15" customHeight="1" x14ac:dyDescent="0.35">
      <c r="A4" s="1"/>
      <c r="B4" s="1"/>
      <c r="C4" s="1"/>
      <c r="D4" s="1"/>
      <c r="E4" s="1"/>
      <c r="F4" s="1"/>
      <c r="G4" s="1"/>
      <c r="H4" s="1"/>
      <c r="I4" s="1"/>
    </row>
    <row r="5" spans="1:9" x14ac:dyDescent="0.35">
      <c r="A5" s="188"/>
      <c r="B5" s="188"/>
      <c r="C5" s="188"/>
      <c r="D5" s="188"/>
      <c r="E5" s="188"/>
      <c r="F5" s="188"/>
      <c r="G5" s="188"/>
      <c r="H5" s="188"/>
      <c r="I5" s="188"/>
    </row>
    <row r="6" spans="1:9" x14ac:dyDescent="0.35">
      <c r="A6" s="188"/>
      <c r="B6" s="188"/>
      <c r="C6" s="188"/>
      <c r="D6" s="188"/>
      <c r="E6" s="188"/>
      <c r="F6" s="188"/>
      <c r="G6" s="188"/>
      <c r="H6" s="188"/>
      <c r="I6" s="188"/>
    </row>
    <row r="7" spans="1:9" x14ac:dyDescent="0.35">
      <c r="A7" s="188"/>
      <c r="B7" s="188"/>
      <c r="C7" s="188"/>
      <c r="D7" s="188"/>
      <c r="E7" s="188"/>
      <c r="F7" s="188"/>
      <c r="G7" s="188"/>
      <c r="H7" s="188"/>
      <c r="I7" s="188"/>
    </row>
    <row r="8" spans="1:9" x14ac:dyDescent="0.35">
      <c r="A8" s="188"/>
      <c r="B8" s="188"/>
      <c r="C8" s="188"/>
      <c r="D8" s="188"/>
      <c r="E8" s="188"/>
      <c r="F8" s="188"/>
      <c r="G8" s="188"/>
      <c r="H8" s="188"/>
      <c r="I8" s="188"/>
    </row>
    <row r="9" spans="1:9" x14ac:dyDescent="0.35">
      <c r="A9" s="188"/>
      <c r="B9" s="188"/>
      <c r="C9" s="188"/>
      <c r="D9" s="188"/>
      <c r="E9" s="188"/>
      <c r="F9" s="188"/>
      <c r="G9" s="188"/>
      <c r="H9" s="188"/>
      <c r="I9" s="188"/>
    </row>
    <row r="10" spans="1:9" x14ac:dyDescent="0.35">
      <c r="A10" s="188"/>
      <c r="B10" s="188"/>
      <c r="C10" s="188"/>
      <c r="D10" s="188"/>
      <c r="E10" s="188"/>
      <c r="F10" s="188"/>
      <c r="G10" s="188"/>
      <c r="H10" s="188"/>
      <c r="I10" s="188"/>
    </row>
    <row r="11" spans="1:9" ht="5.15" customHeight="1" x14ac:dyDescent="0.35">
      <c r="A11" s="33"/>
      <c r="B11" s="33"/>
      <c r="C11" s="33"/>
      <c r="D11" s="33"/>
      <c r="E11" s="33"/>
      <c r="F11" s="33"/>
      <c r="G11" s="33"/>
      <c r="H11" s="33"/>
      <c r="I11" s="33"/>
    </row>
    <row r="12" spans="1:9" ht="15.5" thickBot="1" x14ac:dyDescent="0.4">
      <c r="A12" s="120" t="s">
        <v>515</v>
      </c>
      <c r="B12" s="121" t="s">
        <v>6</v>
      </c>
      <c r="C12" s="122" t="s">
        <v>516</v>
      </c>
      <c r="D12" s="123" t="s">
        <v>7</v>
      </c>
      <c r="E12" s="123" t="s">
        <v>517</v>
      </c>
      <c r="F12" s="124" t="s">
        <v>9</v>
      </c>
      <c r="G12" s="123" t="s">
        <v>518</v>
      </c>
      <c r="H12" s="123" t="s">
        <v>11</v>
      </c>
      <c r="I12" s="125" t="s">
        <v>519</v>
      </c>
    </row>
    <row r="13" spans="1:9" ht="45.5" thickTop="1" x14ac:dyDescent="0.35">
      <c r="A13" s="55">
        <f>Réponses!C88</f>
        <v>54</v>
      </c>
      <c r="B13" s="55" t="str">
        <f>Réponses!D88</f>
        <v>3.1</v>
      </c>
      <c r="C13" s="56" t="str">
        <f>Réponses!F88</f>
        <v>Ai-je identifié les populations autochtones de mon unité de gestion ou des environs susceptibles d'être affectées par mes activités ?</v>
      </c>
      <c r="D13" s="57" t="str">
        <f>+Réponses!E88</f>
        <v>CB</v>
      </c>
      <c r="E13" s="36"/>
      <c r="F13" s="37"/>
      <c r="G13" s="38" t="str">
        <f>IF(Principio134[[#This Row],[Réponse]]="Oui","Conformité",IF(Principio134[[#This Row],[Réponse]]="Non","Non conforme","Sans objet"))</f>
        <v>Sans objet</v>
      </c>
      <c r="H13" s="39" t="str">
        <f>IF(Principio134[[#This Row],[Réponse]]="Non",Réponses!I88," ")</f>
        <v xml:space="preserve"> </v>
      </c>
      <c r="I13" s="40" t="str">
        <f>+IF($F13=Réponses!$G$3,Réponses!$H88,IF($F13=Réponses!$G$5,Réponses!$H$5,Réponses!$H$2))</f>
        <v>Nous attendons votre réponse</v>
      </c>
    </row>
    <row r="14" spans="1:9" ht="30" x14ac:dyDescent="0.35">
      <c r="A14" s="55">
        <f>Réponses!C89</f>
        <v>55</v>
      </c>
      <c r="B14" s="55" t="str">
        <f>Réponses!D89</f>
        <v>3.1</v>
      </c>
      <c r="C14" s="56" t="str">
        <f>Réponses!F89</f>
        <v>L'évaluation a-t-elle permis d'identifier les populations autochtones susceptibles d'être affectées par mes activités ?</v>
      </c>
      <c r="D14" s="57" t="str">
        <f>+Réponses!E89</f>
        <v>CB</v>
      </c>
      <c r="E14" s="41"/>
      <c r="F14" s="42"/>
      <c r="G14" s="43" t="str">
        <f>IF(Principio134[[#This Row],[Réponse]]="Oui","Conformité",IF(Principio134[[#This Row],[Réponse]]="Non","Non conforme","Sans objet"))</f>
        <v>Sans objet</v>
      </c>
      <c r="H14" s="44" t="str">
        <f>IF(Principio134[[#This Row],[Réponse]]="Non",Réponses!I89," ")</f>
        <v xml:space="preserve"> </v>
      </c>
      <c r="I14" s="45" t="str">
        <f>+IF($F14=Réponses!$G$3,Réponses!$H89,IF($F14=Réponses!$G$5,Réponses!$H$5,Réponses!$H$2))</f>
        <v>Nous attendons votre réponse</v>
      </c>
    </row>
    <row r="15" spans="1:9" ht="30" x14ac:dyDescent="0.35">
      <c r="A15" s="55">
        <f>Réponses!C90</f>
        <v>56</v>
      </c>
      <c r="B15" s="55" t="str">
        <f>Réponses!D90</f>
        <v>3.1</v>
      </c>
      <c r="C15" s="56" t="str">
        <f>Réponses!F90</f>
        <v>Ai-je documenté et cartographié les droits (coutumiers ou autres) et les obligations des populations autochtones ?</v>
      </c>
      <c r="D15" s="57" t="str">
        <f>+Réponses!E90</f>
        <v>CB</v>
      </c>
      <c r="E15" s="41"/>
      <c r="F15" s="46"/>
      <c r="G15" s="43" t="str">
        <f>IF(Principio134[[#This Row],[Réponse]]="Oui","Conformité",IF(Principio134[[#This Row],[Réponse]]="Non","Non conforme","Sans objet"))</f>
        <v>Sans objet</v>
      </c>
      <c r="H15" s="18" t="str">
        <f>IF(Principio134[[#This Row],[Réponse]]="Non",Réponses!I90," ")</f>
        <v xml:space="preserve"> </v>
      </c>
      <c r="I15" s="45" t="str">
        <f>+IF($F15=Réponses!$G$3,Réponses!$H90,IF($F15=Réponses!$G$5,Réponses!$H$5,Réponses!$H$2))</f>
        <v>Nous attendons votre réponse</v>
      </c>
    </row>
    <row r="16" spans="1:9" ht="45" x14ac:dyDescent="0.35">
      <c r="A16" s="55">
        <f>Réponses!C91</f>
        <v>57</v>
      </c>
      <c r="B16" s="55" t="str">
        <f>Réponses!D91</f>
        <v>3.1</v>
      </c>
      <c r="C16" s="56" t="str">
        <f>Réponses!F91</f>
        <v>Est-ce que j'implique les populations autochtones d'une manière culturellement appropriée dans la documentation et la cartographie de leurs droits et obligations applicables ?</v>
      </c>
      <c r="D16" s="57" t="str">
        <f>+Réponses!E91</f>
        <v>CB</v>
      </c>
      <c r="E16" s="62"/>
      <c r="F16" s="46"/>
      <c r="G16" s="43" t="str">
        <f>IF(Principio134[[#This Row],[Réponse]]="Oui","Conformité",IF(Principio134[[#This Row],[Réponse]]="Non","Non conforme","Sans objet"))</f>
        <v>Sans objet</v>
      </c>
      <c r="H16" s="44" t="str">
        <f>IF(Principio134[[#This Row],[Réponse]]="Non",Réponses!I91," ")</f>
        <v xml:space="preserve"> </v>
      </c>
      <c r="I16" s="45" t="str">
        <f>+IF($F16=Réponses!$G$3,Réponses!$H91,IF($F16=Réponses!$G$5,Réponses!$H$5,Réponses!$H$2))</f>
        <v>Nous attendons votre réponse</v>
      </c>
    </row>
    <row r="17" spans="1:9" ht="75" x14ac:dyDescent="0.35">
      <c r="A17" s="55">
        <f>Réponses!C92</f>
        <v>58</v>
      </c>
      <c r="B17" s="55" t="str">
        <f>Réponses!D92</f>
        <v>3.2</v>
      </c>
      <c r="C17" s="56" t="str">
        <f>Réponses!F92</f>
        <v>Ai-je informé les populations autochtones du moment, du lieu et de la manière dont elles peuvent formuler des commentaires et demander la modification des activités de gestion dans la mesure nécessaire pour protéger leurs droits, leurs ressources, leurs terres et leurs territoires ?</v>
      </c>
      <c r="D17" s="57" t="str">
        <f>+Réponses!E92</f>
        <v>CB</v>
      </c>
      <c r="E17" s="41"/>
      <c r="F17" s="42"/>
      <c r="G17" s="43" t="str">
        <f>IF(Principio134[[#This Row],[Réponse]]="Oui","Conformité",IF(Principio134[[#This Row],[Réponse]]="Non","Non conforme","Sans objet"))</f>
        <v>Sans objet</v>
      </c>
      <c r="H17" s="44" t="str">
        <f>IF(Principio134[[#This Row],[Réponse]]="Non",Réponses!I92," ")</f>
        <v xml:space="preserve"> </v>
      </c>
      <c r="I17" s="45" t="str">
        <f>+IF($F17=Réponses!$G$3,Réponses!$H92,IF($F17=Réponses!$G$5,Réponses!$H$5,Réponses!$H$2))</f>
        <v>Nous attendons votre réponse</v>
      </c>
    </row>
    <row r="18" spans="1:9" ht="30" x14ac:dyDescent="0.35">
      <c r="A18" s="55">
        <f>Réponses!C93</f>
        <v>59</v>
      </c>
      <c r="B18" s="55" t="str">
        <f>Réponses!D93</f>
        <v>3.2</v>
      </c>
      <c r="C18" s="56" t="str">
        <f>Réponses!F93</f>
        <v>Ai-je mis en place des mécanismes pour m'assurer que je ne viole pas les droits des peuples autochtones ?</v>
      </c>
      <c r="D18" s="57" t="str">
        <f>+Réponses!E93</f>
        <v>CB</v>
      </c>
      <c r="E18" s="41"/>
      <c r="F18" s="42"/>
      <c r="G18" s="43" t="str">
        <f>IF(Principio134[[#This Row],[Réponse]]="Non","Conformité",IF(Principio134[[#This Row],[Réponse]]="Sí","Non conforme","Sans objet"))</f>
        <v>Sans objet</v>
      </c>
      <c r="H18" s="44" t="str">
        <f>IF(Principio134[[#This Row],[Réponse]]="Oui",Réponses!I93," ")</f>
        <v xml:space="preserve"> </v>
      </c>
      <c r="I18" s="45" t="str">
        <f>+IF($F18=Réponses!$G$2,Réponses!$H93,IF($F18=Réponses!$G$5,Réponses!$H$5,Réponses!$H$2))</f>
        <v>Nous attendons votre réponse</v>
      </c>
    </row>
    <row r="19" spans="1:9" ht="30" x14ac:dyDescent="0.35">
      <c r="A19" s="55">
        <f>Réponses!C94</f>
        <v>60</v>
      </c>
      <c r="B19" s="55" t="str">
        <f>Réponses!D94</f>
        <v>3.2</v>
      </c>
      <c r="C19" s="56" t="str">
        <f>Réponses!F94</f>
        <v>Si j'ai violé les droits des peuples autochtones, ai-je corrigé la situation ?</v>
      </c>
      <c r="D19" s="57" t="str">
        <f>+Réponses!E94</f>
        <v>CB</v>
      </c>
      <c r="E19" s="41"/>
      <c r="F19" s="42"/>
      <c r="G19" s="43" t="str">
        <f>IF(Principio134[[#This Row],[Réponse]]="Oui","Conformité",IF(Principio134[[#This Row],[Réponse]]="Non","Non conforme","Sans objet"))</f>
        <v>Sans objet</v>
      </c>
      <c r="H19" s="44" t="str">
        <f>IF(Principio134[[#This Row],[Réponse]]="Non",Réponses!I94," ")</f>
        <v xml:space="preserve"> </v>
      </c>
      <c r="I19" s="45" t="str">
        <f>+IF($F19=Réponses!$G$3,Réponses!$H94,IF($F19=Réponses!$G$5,Réponses!$H$5,Réponses!$H$2))</f>
        <v>Nous attendons votre réponse</v>
      </c>
    </row>
    <row r="20" spans="1:9" x14ac:dyDescent="0.35">
      <c r="A20" s="55"/>
      <c r="B20" s="55"/>
      <c r="C20" s="56"/>
      <c r="D20" s="57"/>
      <c r="E20" s="49"/>
      <c r="F20" s="70">
        <f>+F19</f>
        <v>0</v>
      </c>
      <c r="G20" s="69" t="str">
        <f>IF(Principio134[[#This Row],[Réponse]]="Oui","Conformité",IF(Principio134[[#This Row],[Réponse]]="Non","Non conforme","Sans objet"))</f>
        <v>Sans objet</v>
      </c>
      <c r="H20" s="44" t="str">
        <f>IF(Principio134[[#This Row],[Réponse]]="Non",Réponses!I95," ")</f>
        <v xml:space="preserve"> </v>
      </c>
      <c r="I20" s="45" t="str">
        <f>+IF($F20=Réponses!$G$3,Réponses!$H95,IF($F20=Réponses!$G$5,Réponses!$H$5,Réponses!$H$2))</f>
        <v>Nous attendons votre réponse</v>
      </c>
    </row>
    <row r="21" spans="1:9" ht="45" x14ac:dyDescent="0.35">
      <c r="A21" s="55">
        <f>Réponses!C96</f>
        <v>61</v>
      </c>
      <c r="B21" s="55" t="str">
        <f>Réponses!D96</f>
        <v>3.2</v>
      </c>
      <c r="C21" s="56" t="str">
        <f>Réponses!F96</f>
        <v>Ai-je obtenu le consentement libre, préalable et éclairé des populations autochtones potentiellement affectées par mes activités, ou suis-je en train de rechercher ce consentement ?</v>
      </c>
      <c r="D21" s="57" t="str">
        <f>+Réponses!E96</f>
        <v>CB</v>
      </c>
      <c r="E21" s="41"/>
      <c r="F21" s="46"/>
      <c r="G21" s="43" t="str">
        <f>IF(Principio134[[#This Row],[Réponse]]="Oui","Conformité",IF(Principio134[[#This Row],[Réponse]]="Non","Non conforme","Sans objet"))</f>
        <v>Sans objet</v>
      </c>
      <c r="H21" s="44" t="str">
        <f>IF(Principio134[[#This Row],[Réponse]]="Non",Réponses!I96," ")</f>
        <v xml:space="preserve"> </v>
      </c>
      <c r="I21" s="45" t="str">
        <f>+IF($F21=Réponses!$G$3,Réponses!$H96,IF($F21=Réponses!$G$5,Réponses!$H$5,Réponses!$H$2))</f>
        <v>Nous attendons votre réponse</v>
      </c>
    </row>
    <row r="22" spans="1:9" ht="45" x14ac:dyDescent="0.35">
      <c r="A22" s="55">
        <f>Réponses!C97</f>
        <v>62</v>
      </c>
      <c r="B22" s="55" t="str">
        <f>Réponses!D97</f>
        <v>3.2</v>
      </c>
      <c r="C22" s="56" t="str">
        <f>Réponses!F97</f>
        <v xml:space="preserve">S'il n'y a pas encore d'accord, existe-t-il un processus de consentement préalable, libre et éclairé dont les peuples autochtones sont satisfaits ? </v>
      </c>
      <c r="D22" s="57" t="str">
        <f>+Réponses!E97</f>
        <v>CB</v>
      </c>
      <c r="E22" s="41"/>
      <c r="F22" s="46"/>
      <c r="G22" s="43" t="str">
        <f>IF(Principio134[[#This Row],[Réponse]]="Oui","Conformité",IF(Principio134[[#This Row],[Réponse]]="Non","Non conforme","Sans objet"))</f>
        <v>Sans objet</v>
      </c>
      <c r="H22" s="44" t="str">
        <f>IF(Principio134[[#This Row],[Réponse]]="Non",Réponses!I97," ")</f>
        <v xml:space="preserve"> </v>
      </c>
      <c r="I22" s="45" t="str">
        <f>+IF($F22=Réponses!$G$3,Réponses!$H97,IF($F22=Réponses!$G$5,Réponses!$H$5,Réponses!$H$2))</f>
        <v>Nous attendons votre réponse</v>
      </c>
    </row>
    <row r="23" spans="1:9" ht="30" x14ac:dyDescent="0.35">
      <c r="A23" s="55">
        <f>Réponses!C98</f>
        <v>63</v>
      </c>
      <c r="B23" s="55" t="str">
        <f>Réponses!D98</f>
        <v>3.3</v>
      </c>
      <c r="C23" s="56" t="str">
        <f>Réponses!F98</f>
        <v>Est-ce que je gère une forêt pour laquelle j'ai reçu une délégation de contrôle de la part d'un peuple autochtone ?</v>
      </c>
      <c r="D23" s="57" t="str">
        <f>+Réponses!E98</f>
        <v>CB</v>
      </c>
      <c r="E23" s="49"/>
      <c r="F23" s="42"/>
      <c r="G23" s="43" t="str">
        <f>IF(Principio134[[#This Row],[Réponse]]="Non","Conformité",IF(Principio134[[#This Row],[Réponse]]="Sí","Non conforme","Sans objet"))</f>
        <v>Sans objet</v>
      </c>
      <c r="H23" s="44" t="str">
        <f>IF(Principio134[[#This Row],[Réponse]]="Oui",Réponses!I98," ")</f>
        <v xml:space="preserve"> </v>
      </c>
      <c r="I23" s="45" t="str">
        <f>+IF($F23=Réponses!$G$2,Réponses!$H98,IF($F23=Réponses!$G$5,Réponses!$H$5,Réponses!$H$2))</f>
        <v>Nous attendons votre réponse</v>
      </c>
    </row>
    <row r="24" spans="1:9" ht="75" x14ac:dyDescent="0.35">
      <c r="A24" s="55">
        <f>Réponses!C99</f>
        <v>64</v>
      </c>
      <c r="B24" s="55" t="str">
        <f>Réponses!D99</f>
        <v>3.4</v>
      </c>
      <c r="C24" s="56" t="str">
        <f>Réponses!F99</f>
        <v>Est-ce que je comprends et respecte les dispositions de la Déclaration des Nations unies sur les droits des peuples autochtones (DNUDPA) et de la Convention 169 de l'Organisation internationale du travail (OIT) concernant les droits, les coutumes et la culture des peuples autochtones ?</v>
      </c>
      <c r="D24" s="57" t="str">
        <f>+Réponses!E99</f>
        <v>CB</v>
      </c>
      <c r="E24" s="36"/>
      <c r="F24" s="50"/>
      <c r="G24" s="43" t="str">
        <f>IF(Principio134[[#This Row],[Réponse]]="Oui","Conformité",IF(Principio134[[#This Row],[Réponse]]="Non","Non conforme","Sans objet"))</f>
        <v>Sans objet</v>
      </c>
      <c r="H24" s="44" t="str">
        <f>IF(Principio134[[#This Row],[Réponse]]="Non",Réponses!I99," ")</f>
        <v xml:space="preserve"> </v>
      </c>
      <c r="I24" s="45" t="str">
        <f>+IF($F24=Réponses!$G$3,Réponses!$H99,IF($F24=Réponses!$G$5,Réponses!$H$5,Réponses!$H$2))</f>
        <v>Nous attendons votre réponse</v>
      </c>
    </row>
    <row r="25" spans="1:9" x14ac:dyDescent="0.35">
      <c r="A25" s="55"/>
      <c r="B25" s="55"/>
      <c r="C25" s="56"/>
      <c r="D25" s="57"/>
      <c r="E25" s="49"/>
      <c r="F25" s="70">
        <f>+F24</f>
        <v>0</v>
      </c>
      <c r="G25" s="69" t="str">
        <f>IF(Principio134[[#This Row],[Réponse]]="Oui","Conformité",IF(Principio134[[#This Row],[Réponse]]="Non","Non conforme","Sans objet"))</f>
        <v>Sans objet</v>
      </c>
      <c r="H25" s="44" t="str">
        <f>IF(Principio134[[#This Row],[Réponse]]="Non",Réponses!I100," ")</f>
        <v xml:space="preserve"> </v>
      </c>
      <c r="I25" s="45" t="str">
        <f>+IF($F25=Réponses!$G$3,Réponses!$H100,IF($F25=Réponses!$G$5,Réponses!$H$5,Réponses!$H$2))</f>
        <v>Nous attendons votre réponse</v>
      </c>
    </row>
    <row r="26" spans="1:9" ht="45" x14ac:dyDescent="0.35">
      <c r="A26" s="55">
        <f>Réponses!C101</f>
        <v>65</v>
      </c>
      <c r="B26" s="55" t="str">
        <f>Réponses!D101</f>
        <v>3.5</v>
      </c>
      <c r="C26" s="56" t="str">
        <f>Réponses!F101</f>
        <v>Ai-je identifié, avec la participation culturellement appropriée des populations autochtones, des sites d'une importance particulière pour elles et sur lesquels elles ont des droits ?</v>
      </c>
      <c r="D26" s="57" t="str">
        <f>+Réponses!E101</f>
        <v>CAC</v>
      </c>
      <c r="E26" s="41"/>
      <c r="F26" s="42"/>
      <c r="G26" s="43" t="str">
        <f>IF(Principio134[[#This Row],[Réponse]]="Oui","Conformité",IF(Principio134[[#This Row],[Réponse]]="Non","Non conforme","Sans objet"))</f>
        <v>Sans objet</v>
      </c>
      <c r="H26" s="44" t="str">
        <f>IF(Principio134[[#This Row],[Réponse]]="Non",Réponses!I101," ")</f>
        <v xml:space="preserve"> </v>
      </c>
      <c r="I26" s="45" t="str">
        <f>+IF($F26=Réponses!$G$3,Réponses!$H101,IF($F26=Réponses!$G$5,Réponses!$H$5,Réponses!$H$2))</f>
        <v>Nous attendons votre réponse</v>
      </c>
    </row>
    <row r="27" spans="1:9" x14ac:dyDescent="0.35">
      <c r="A27" s="55"/>
      <c r="B27" s="55"/>
      <c r="C27" s="56"/>
      <c r="D27" s="57"/>
      <c r="E27" s="64"/>
      <c r="F27" s="70">
        <f>+F26</f>
        <v>0</v>
      </c>
      <c r="G27" s="69" t="str">
        <f>IF(Principio134[[#This Row],[Réponse]]="Oui","Conformité",IF(Principio134[[#This Row],[Réponse]]="Non","Non conforme","Sans objet"))</f>
        <v>Sans objet</v>
      </c>
      <c r="H27" s="44" t="str">
        <f>IF(Principio134[[#This Row],[Réponse]]="Non",Réponses!I102," ")</f>
        <v xml:space="preserve"> </v>
      </c>
      <c r="I27" s="45" t="str">
        <f>+IF($F27=Réponses!$G$3,Réponses!$H102,IF($F27=Réponses!$G$5,Réponses!$H$5,Réponses!$H$2))</f>
        <v>Nous attendons votre réponse</v>
      </c>
    </row>
    <row r="28" spans="1:9" ht="45" x14ac:dyDescent="0.35">
      <c r="A28" s="55">
        <f>Réponses!C103</f>
        <v>66</v>
      </c>
      <c r="B28" s="55" t="str">
        <f>Réponses!D103</f>
        <v>3.5</v>
      </c>
      <c r="C28" s="56" t="str">
        <f>Réponses!F103</f>
        <v>Ai-je conçu et mis en œuvre des mesures de protection pour les sites précédemment identifiés en impliquant les populations autochtones de manière appropriée sur le plan culturel ?</v>
      </c>
      <c r="D28" s="57" t="str">
        <f>+Réponses!E103</f>
        <v>CAC</v>
      </c>
      <c r="E28" s="64"/>
      <c r="F28" s="42"/>
      <c r="G28" s="43" t="str">
        <f>IF(Principio134[[#This Row],[Réponse]]="Oui","Conformité",IF(Principio134[[#This Row],[Réponse]]="Non","Non conforme","Sans objet"))</f>
        <v>Sans objet</v>
      </c>
      <c r="H28" s="44" t="str">
        <f>IF(Principio134[[#This Row],[Réponse]]="Non",Réponses!I103," ")</f>
        <v xml:space="preserve"> </v>
      </c>
      <c r="I28" s="45" t="str">
        <f>+IF($F28=Réponses!$G$3,Réponses!$H103,IF($F28=Réponses!$G$5,Réponses!$H$5,Réponses!$H$2))</f>
        <v>Nous attendons votre réponse</v>
      </c>
    </row>
    <row r="29" spans="1:9" x14ac:dyDescent="0.35">
      <c r="A29" s="55"/>
      <c r="B29" s="55"/>
      <c r="C29" s="56"/>
      <c r="D29" s="57"/>
      <c r="E29" s="64"/>
      <c r="F29" s="70">
        <f>+F28</f>
        <v>0</v>
      </c>
      <c r="G29" s="69" t="str">
        <f>IF(Principio134[[#This Row],[Réponse]]="Oui","Conformité",IF(Principio134[[#This Row],[Réponse]]="Non","Non conforme","Sans objet"))</f>
        <v>Sans objet</v>
      </c>
      <c r="H29" s="44" t="str">
        <f>IF(Principio134[[#This Row],[Réponse]]="Non",Réponses!I104," ")</f>
        <v xml:space="preserve"> </v>
      </c>
      <c r="I29" s="45" t="str">
        <f>+IF($F29=Réponses!$G$3,Réponses!$H104,IF($F29=Réponses!$G$5,Réponses!$H$5,Réponses!$H$2))</f>
        <v>Nous attendons votre réponse</v>
      </c>
    </row>
    <row r="30" spans="1:9" ht="60" x14ac:dyDescent="0.35">
      <c r="A30" s="55">
        <f>Réponses!C105</f>
        <v>67</v>
      </c>
      <c r="B30" s="55" t="str">
        <f>Réponses!D105</f>
        <v>3.5</v>
      </c>
      <c r="C30" s="56" t="str">
        <f>Réponses!F105</f>
        <v>Dois-je interrompre les activités de gestion forestière en cas de découverte de nouveaux sites importants pour les populations autochtones, jusqu'à ce que des mesures de protection soient adoptées ?</v>
      </c>
      <c r="D30" s="57" t="str">
        <f>+Réponses!E105</f>
        <v>CAC</v>
      </c>
      <c r="E30" s="65"/>
      <c r="F30" s="42"/>
      <c r="G30" s="43" t="str">
        <f>IF(Principio134[[#This Row],[Réponse]]="Oui","Conformité",IF(Principio134[[#This Row],[Réponse]]="Non","Non conforme","Sans objet"))</f>
        <v>Sans objet</v>
      </c>
      <c r="H30" s="44" t="str">
        <f>IF(Principio134[[#This Row],[Réponse]]="Non",Réponses!I105," ")</f>
        <v xml:space="preserve"> </v>
      </c>
      <c r="I30" s="45" t="str">
        <f>+IF($F30=Réponses!$G$3,Réponses!$H105,IF($F30=Réponses!$G$5,Réponses!$H$5,Réponses!$H$2))</f>
        <v>Nous attendons votre réponse</v>
      </c>
    </row>
    <row r="31" spans="1:9" ht="45" x14ac:dyDescent="0.35">
      <c r="A31" s="55">
        <f>Réponses!C106</f>
        <v>68</v>
      </c>
      <c r="B31" s="55" t="str">
        <f>Réponses!D106</f>
        <v>3.6</v>
      </c>
      <c r="C31" s="56" t="str">
        <f>Réponses!F106</f>
        <v>Est-ce que j'utilise les connaissances traditionnelles et la propriété intellectuelle des peuples autochtones uniquement avec leur consentement libre, préalable et éclairé ?</v>
      </c>
      <c r="D31" s="57" t="str">
        <f>+Réponses!E106</f>
        <v>CAC</v>
      </c>
      <c r="E31" s="65"/>
      <c r="F31" s="42"/>
      <c r="G31" s="43" t="str">
        <f>IF(Principio134[[#This Row],[Réponse]]="Oui","Conformité",IF(Principio134[[#This Row],[Réponse]]="Non","Non conforme","Sans objet"))</f>
        <v>Sans objet</v>
      </c>
      <c r="H31" s="44" t="str">
        <f>IF(Principio134[[#This Row],[Réponse]]="Non",Réponses!I106," ")</f>
        <v xml:space="preserve"> </v>
      </c>
      <c r="I31" s="45" t="str">
        <f>+IF($F31=Réponses!$G$3,Réponses!$H106,IF($F31=Réponses!$G$5,Réponses!$H$5,Réponses!$H$2))</f>
        <v>Nous attendons votre réponse</v>
      </c>
    </row>
    <row r="32" spans="1:9" x14ac:dyDescent="0.35">
      <c r="A32" s="55"/>
      <c r="B32" s="55"/>
      <c r="C32" s="56"/>
      <c r="D32" s="57"/>
      <c r="E32" s="63"/>
      <c r="F32" s="70">
        <f>+F31</f>
        <v>0</v>
      </c>
      <c r="G32" s="69" t="str">
        <f>IF(Principio134[[#This Row],[Réponse]]="Oui","Conformité",IF(Principio134[[#This Row],[Réponse]]="Non","Non conforme","Sans objet"))</f>
        <v>Sans objet</v>
      </c>
      <c r="H32" s="44" t="str">
        <f>IF(Principio134[[#This Row],[Réponse]]="Non",Réponses!I107," ")</f>
        <v xml:space="preserve"> </v>
      </c>
      <c r="I32" s="45" t="str">
        <f>+IF($F32=Réponses!$G$3,Réponses!$H107,IF($F32=Réponses!$G$5,Réponses!$H$5,Réponses!$H$2))</f>
        <v>Nous attendons votre réponse</v>
      </c>
    </row>
    <row r="33" spans="1:9" ht="45" x14ac:dyDescent="0.35">
      <c r="A33" s="55">
        <f>Réponses!C108</f>
        <v>69</v>
      </c>
      <c r="B33" s="55" t="str">
        <f>Réponses!D108</f>
        <v>3.6</v>
      </c>
      <c r="C33" s="56" t="str">
        <f>Réponses!F108</f>
        <v>Dois-je indemniser les populations autochtones pour l'utilisation de leurs connaissances traditionnelles et de leur propriété intellectuelle ?</v>
      </c>
      <c r="D33" s="57" t="str">
        <f>+Réponses!E108</f>
        <v>CAC</v>
      </c>
      <c r="E33" s="63"/>
      <c r="F33" s="48"/>
      <c r="G33" s="43" t="str">
        <f>IF(Principio134[[#This Row],[Réponse]]="Oui","Conformité",IF(Principio134[[#This Row],[Réponse]]="Non","Non conforme","Sans objet"))</f>
        <v>Sans objet</v>
      </c>
      <c r="H33" s="44" t="str">
        <f>IF(Principio134[[#This Row],[Réponse]]="Non",Réponses!I108," ")</f>
        <v xml:space="preserve"> </v>
      </c>
      <c r="I33" s="45" t="str">
        <f>+IF($F33=Réponses!$G$3,Réponses!$H108,IF($F33=Réponses!$G$5,Réponses!$H$5,Réponses!$H$2))</f>
        <v>Nous attendons votre réponse</v>
      </c>
    </row>
  </sheetData>
  <sheetProtection algorithmName="SHA-512" hashValue="T2hVCoYONocmRAj/2gvV6CY7FleBXZFWbLejLLYc3RLB6KXak/9bMYrX7cCe/nutLaZRRubJ4sF5XVlzhTEJGQ==" saltValue="NcM22RVeRAXbcZVDS4WUGg==" spinCount="100000" sheet="1" formatCells="0" formatRows="0" autoFilter="0" pivotTables="0"/>
  <mergeCells count="4">
    <mergeCell ref="A1:I1"/>
    <mergeCell ref="A2:I2"/>
    <mergeCell ref="A3:I3"/>
    <mergeCell ref="A5:I10"/>
  </mergeCells>
  <conditionalFormatting sqref="A13:C33">
    <cfRule type="expression" dxfId="79" priority="4">
      <formula>$D13="CAC"</formula>
    </cfRule>
  </conditionalFormatting>
  <conditionalFormatting sqref="A13:D33">
    <cfRule type="expression" dxfId="78" priority="3">
      <formula>$D13="CB"</formula>
    </cfRule>
  </conditionalFormatting>
  <conditionalFormatting sqref="D13:D33">
    <cfRule type="containsText" dxfId="77" priority="5" operator="containsText" text="CAC">
      <formula>NOT(ISERROR(SEARCH("CAC",D13)))</formula>
    </cfRule>
    <cfRule type="containsText" dxfId="76" priority="6" operator="containsText" text="CB">
      <formula>NOT(ISERROR(SEARCH("CB",D13)))</formula>
    </cfRule>
  </conditionalFormatting>
  <conditionalFormatting sqref="G13:G33">
    <cfRule type="containsText" dxfId="75" priority="7" operator="containsText" text="Conformité">
      <formula>NOT(ISERROR(SEARCH("Conformité",G13)))</formula>
    </cfRule>
    <cfRule type="containsText" dxfId="74" priority="8" operator="containsText" text="Non conforme">
      <formula>NOT(ISERROR(SEARCH("Non conforme",G13)))</formula>
    </cfRule>
  </conditionalFormatting>
  <pageMargins left="0.7" right="0.7" top="0.75" bottom="0.75" header="0.3" footer="0.3"/>
  <drawing r:id="rId1"/>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r:uid="{A68EE149-A930-4AED-97B3-FE310F18A06C}">
          <x14:formula1>
            <xm:f>Réponses!$A$1:$A$4</xm:f>
          </x14:formula1>
          <xm:sqref>F13:F33</xm:sqref>
        </x14:dataValidation>
      </x14:dataValidations>
    </ext>
    <ext xmlns:x15="http://schemas.microsoft.com/office/spreadsheetml/2010/11/main" uri="{3A4CF648-6AED-40f4-86FF-DC5316D8AED3}">
      <x14:slicerList xmlns:x14="http://schemas.microsoft.com/office/spreadsheetml/2009/9/main">
        <x14:slicer r:id="rId3"/>
      </x14:slicerList>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E7CAB8-D017-4C16-A4FE-7DF34881E5A8}">
  <sheetPr>
    <tabColor rgb="FF78BE20"/>
  </sheetPr>
  <dimension ref="A1:I44"/>
  <sheetViews>
    <sheetView showZeros="0" zoomScale="60" zoomScaleNormal="60" workbookViewId="0">
      <pane xSplit="9" ySplit="12" topLeftCell="J13" activePane="bottomRight" state="frozen"/>
      <selection pane="topRight" activeCell="J1" sqref="J1"/>
      <selection pane="bottomLeft" activeCell="A13" sqref="A13"/>
      <selection pane="bottomRight" activeCell="F15" sqref="F15"/>
    </sheetView>
  </sheetViews>
  <sheetFormatPr baseColWidth="10" defaultColWidth="11.54296875" defaultRowHeight="15" x14ac:dyDescent="0.35"/>
  <cols>
    <col min="1" max="1" width="15" style="61" bestFit="1" customWidth="1"/>
    <col min="2" max="2" width="8.26953125" style="61" bestFit="1" customWidth="1"/>
    <col min="3" max="3" width="60.7265625" style="61" customWidth="1"/>
    <col min="4" max="4" width="5.54296875" style="61" customWidth="1"/>
    <col min="5" max="5" width="9.453125" style="61" hidden="1" customWidth="1"/>
    <col min="6" max="6" width="10.54296875" style="61" customWidth="1"/>
    <col min="7" max="7" width="20.7265625" style="61" bestFit="1" customWidth="1"/>
    <col min="8" max="8" width="15.54296875" style="61" customWidth="1"/>
    <col min="9" max="9" width="69.453125" style="61" customWidth="1"/>
    <col min="10" max="16384" width="11.54296875" style="61"/>
  </cols>
  <sheetData>
    <row r="1" spans="1:9" ht="24.5" x14ac:dyDescent="0.35">
      <c r="A1" s="191" t="s">
        <v>513</v>
      </c>
      <c r="B1" s="192"/>
      <c r="C1" s="192"/>
      <c r="D1" s="192"/>
      <c r="E1" s="192"/>
      <c r="F1" s="192"/>
      <c r="G1" s="192"/>
      <c r="H1" s="192"/>
      <c r="I1" s="193"/>
    </row>
    <row r="2" spans="1:9" ht="43.15" customHeight="1" x14ac:dyDescent="0.35">
      <c r="A2" s="189" t="s">
        <v>522</v>
      </c>
      <c r="B2" s="190"/>
      <c r="C2" s="190"/>
      <c r="D2" s="190"/>
      <c r="E2" s="190"/>
      <c r="F2" s="190"/>
      <c r="G2" s="190"/>
      <c r="H2" s="190"/>
      <c r="I2" s="190"/>
    </row>
    <row r="3" spans="1:9" x14ac:dyDescent="0.35">
      <c r="A3" s="187" t="s">
        <v>686</v>
      </c>
      <c r="B3" s="187"/>
      <c r="C3" s="187"/>
      <c r="D3" s="187"/>
      <c r="E3" s="187"/>
      <c r="F3" s="187"/>
      <c r="G3" s="187"/>
      <c r="H3" s="187"/>
      <c r="I3" s="187"/>
    </row>
    <row r="4" spans="1:9" ht="5.15" customHeight="1" x14ac:dyDescent="0.35">
      <c r="A4" s="1"/>
      <c r="B4" s="1"/>
      <c r="C4" s="1"/>
      <c r="D4" s="1"/>
      <c r="E4" s="1"/>
      <c r="F4" s="1"/>
      <c r="G4" s="1"/>
      <c r="H4" s="1"/>
      <c r="I4" s="1"/>
    </row>
    <row r="5" spans="1:9" x14ac:dyDescent="0.35">
      <c r="A5" s="188"/>
      <c r="B5" s="188"/>
      <c r="C5" s="188"/>
      <c r="D5" s="188"/>
      <c r="E5" s="188"/>
      <c r="F5" s="188"/>
      <c r="G5" s="188"/>
      <c r="H5" s="188"/>
      <c r="I5" s="188"/>
    </row>
    <row r="6" spans="1:9" x14ac:dyDescent="0.35">
      <c r="A6" s="188"/>
      <c r="B6" s="188"/>
      <c r="C6" s="188"/>
      <c r="D6" s="188"/>
      <c r="E6" s="188"/>
      <c r="F6" s="188"/>
      <c r="G6" s="188"/>
      <c r="H6" s="188"/>
      <c r="I6" s="188"/>
    </row>
    <row r="7" spans="1:9" x14ac:dyDescent="0.35">
      <c r="A7" s="188"/>
      <c r="B7" s="188"/>
      <c r="C7" s="188"/>
      <c r="D7" s="188"/>
      <c r="E7" s="188"/>
      <c r="F7" s="188"/>
      <c r="G7" s="188"/>
      <c r="H7" s="188"/>
      <c r="I7" s="188"/>
    </row>
    <row r="8" spans="1:9" x14ac:dyDescent="0.35">
      <c r="A8" s="188"/>
      <c r="B8" s="188"/>
      <c r="C8" s="188"/>
      <c r="D8" s="188"/>
      <c r="E8" s="188"/>
      <c r="F8" s="188"/>
      <c r="G8" s="188"/>
      <c r="H8" s="188"/>
      <c r="I8" s="188"/>
    </row>
    <row r="9" spans="1:9" x14ac:dyDescent="0.35">
      <c r="A9" s="188"/>
      <c r="B9" s="188"/>
      <c r="C9" s="188"/>
      <c r="D9" s="188"/>
      <c r="E9" s="188"/>
      <c r="F9" s="188"/>
      <c r="G9" s="188"/>
      <c r="H9" s="188"/>
      <c r="I9" s="188"/>
    </row>
    <row r="10" spans="1:9" x14ac:dyDescent="0.35">
      <c r="A10" s="188"/>
      <c r="B10" s="188"/>
      <c r="C10" s="188"/>
      <c r="D10" s="188"/>
      <c r="E10" s="188"/>
      <c r="F10" s="188"/>
      <c r="G10" s="188"/>
      <c r="H10" s="188"/>
      <c r="I10" s="188"/>
    </row>
    <row r="11" spans="1:9" ht="5.15" customHeight="1" x14ac:dyDescent="0.35">
      <c r="A11" s="33"/>
      <c r="B11" s="33"/>
      <c r="C11" s="33"/>
      <c r="D11" s="33"/>
      <c r="E11" s="33"/>
      <c r="F11" s="33"/>
      <c r="G11" s="33"/>
      <c r="H11" s="33"/>
      <c r="I11" s="33"/>
    </row>
    <row r="12" spans="1:9" ht="15.5" thickBot="1" x14ac:dyDescent="0.4">
      <c r="A12" s="120" t="s">
        <v>515</v>
      </c>
      <c r="B12" s="121" t="s">
        <v>6</v>
      </c>
      <c r="C12" s="122" t="s">
        <v>516</v>
      </c>
      <c r="D12" s="123" t="s">
        <v>7</v>
      </c>
      <c r="E12" s="123" t="s">
        <v>517</v>
      </c>
      <c r="F12" s="124" t="s">
        <v>9</v>
      </c>
      <c r="G12" s="123" t="s">
        <v>518</v>
      </c>
      <c r="H12" s="123" t="s">
        <v>11</v>
      </c>
      <c r="I12" s="125" t="s">
        <v>519</v>
      </c>
    </row>
    <row r="13" spans="1:9" ht="45.5" thickTop="1" x14ac:dyDescent="0.35">
      <c r="A13" s="55">
        <f>Réponses!C109</f>
        <v>70</v>
      </c>
      <c r="B13" s="55" t="str">
        <f>Réponses!D109</f>
        <v>4.1</v>
      </c>
      <c r="C13" s="56" t="str">
        <f>Réponses!F109</f>
        <v>Ai-je identifié les communautés locales dans ou autour de mon unité de gestion qui pourraient être affectées par mes activités ?</v>
      </c>
      <c r="D13" s="57" t="str">
        <f>+Réponses!E109</f>
        <v>CB</v>
      </c>
      <c r="E13" s="36"/>
      <c r="F13" s="37"/>
      <c r="G13" s="38" t="str">
        <f>IF(Principio1345[[#This Row],[Réponse]]="Oui","Conformité",IF(Principio1345[[#This Row],[Réponse]]="Non","Non conforme","Sans objet"))</f>
        <v>Sans objet</v>
      </c>
      <c r="H13" s="39" t="str">
        <f>IF(Principio1345[[#This Row],[Réponse]]="Non",Réponses!I109," ")</f>
        <v xml:space="preserve"> </v>
      </c>
      <c r="I13" s="40" t="str">
        <f>+IF($F13=Réponses!$G$3,Réponses!$H109,IF($F13=Réponses!$G$5,Réponses!$H$5,Réponses!$H$2))</f>
        <v>Nous attendons votre réponse</v>
      </c>
    </row>
    <row r="14" spans="1:9" ht="30" x14ac:dyDescent="0.35">
      <c r="A14" s="55">
        <f>Réponses!C110</f>
        <v>71</v>
      </c>
      <c r="B14" s="55" t="str">
        <f>Réponses!D110</f>
        <v>4.1</v>
      </c>
      <c r="C14" s="56" t="str">
        <f>Réponses!F110</f>
        <v>L'évaluation identifie-t-elle les communautés locales potentiellement affectées par mes activités ?</v>
      </c>
      <c r="D14" s="57" t="str">
        <f>+Réponses!E110</f>
        <v>CB</v>
      </c>
      <c r="E14" s="41"/>
      <c r="F14" s="42"/>
      <c r="G14" s="43" t="str">
        <f>IF(Principio1345[[#This Row],[Réponse]]="Non","Conformité",IF(Principio1345[[#This Row],[Réponse]]="Oui","Non conforme","Sans objet"))</f>
        <v>Sans objet</v>
      </c>
      <c r="H14" s="44" t="str">
        <f>IF(Principio1345[[#This Row],[Réponse]]="Oui",Réponses!I110," ")</f>
        <v xml:space="preserve"> </v>
      </c>
      <c r="I14" s="45" t="str">
        <f>+IF($F14=Réponses!$G$2,Réponses!$H110,IF($F14=Réponses!$G$5,Réponses!$H$5,Réponses!$H$8))</f>
        <v>Nous attendons votre réponse</v>
      </c>
    </row>
    <row r="15" spans="1:9" ht="45" x14ac:dyDescent="0.35">
      <c r="A15" s="55">
        <f>Réponses!C111</f>
        <v>72</v>
      </c>
      <c r="B15" s="55" t="str">
        <f>Réponses!D111</f>
        <v>4.1</v>
      </c>
      <c r="C15" s="56" t="str">
        <f>Réponses!F111</f>
        <v>Ai-je documenté et cartographié les droits applicables (coutumiers et autres) et les obligations des communautés locales ?</v>
      </c>
      <c r="D15" s="57" t="str">
        <f>+Réponses!E111</f>
        <v>CB</v>
      </c>
      <c r="E15" s="41"/>
      <c r="F15" s="46"/>
      <c r="G15" s="43" t="str">
        <f>IF(Principio1345[[#This Row],[Réponse]]="Oui","Conformité",IF(Principio1345[[#This Row],[Réponse]]="Non","Non conforme","Sans objet"))</f>
        <v>Sans objet</v>
      </c>
      <c r="H15" s="44" t="str">
        <f>IF(Principio1345[[#This Row],[Réponse]]="Non",Réponses!I111," ")</f>
        <v xml:space="preserve"> </v>
      </c>
      <c r="I15" s="45" t="str">
        <f>+IF($F15=Réponses!$G$3,Réponses!$H111,IF($F15=Réponses!$G$5,Réponses!$H$5,Réponses!$H$2))</f>
        <v>Nous attendons votre réponse</v>
      </c>
    </row>
    <row r="16" spans="1:9" x14ac:dyDescent="0.35">
      <c r="A16" s="55"/>
      <c r="B16" s="55"/>
      <c r="C16" s="56"/>
      <c r="D16" s="57"/>
      <c r="E16" s="41"/>
      <c r="F16" s="69">
        <f>+F15</f>
        <v>0</v>
      </c>
      <c r="G16" s="69" t="str">
        <f>IF(Principio1345[[#This Row],[Réponse]]="Oui","Conformité",IF(Principio1345[[#This Row],[Réponse]]="Non","Non conforme","Sans objet"))</f>
        <v>Sans objet</v>
      </c>
      <c r="H16" s="44" t="str">
        <f>IF(Principio1345[[#This Row],[Réponse]]="Non",Réponses!I112," ")</f>
        <v xml:space="preserve"> </v>
      </c>
      <c r="I16" s="45" t="str">
        <f>+IF($F16=Réponses!$G$3,Réponses!$H112,IF($F16=Réponses!$G$5,Réponses!$H$5,Réponses!$H$2))</f>
        <v>Nous attendons votre réponse</v>
      </c>
    </row>
    <row r="17" spans="1:9" ht="75" x14ac:dyDescent="0.35">
      <c r="A17" s="55">
        <f>Réponses!C113</f>
        <v>74</v>
      </c>
      <c r="B17" s="55" t="str">
        <f>Réponses!D113</f>
        <v>4.2</v>
      </c>
      <c r="C17" s="56" t="str">
        <f>Réponses!F113</f>
        <v>Ai-je informé les communautés locales quand, où et comment elles peuvent faire des commentaires et demander la modification des activités de gestion dans la mesure nécessaire pour protéger leurs droits, leurs ressources, leurs terres et leurs territoires ?</v>
      </c>
      <c r="D17" s="57" t="str">
        <f>+Réponses!E113</f>
        <v>CB</v>
      </c>
      <c r="E17" s="47"/>
      <c r="F17" s="48"/>
      <c r="G17" s="43" t="str">
        <f>IF(Principio1345[[#This Row],[Réponse]]="Oui","Conformité",IF(Principio1345[[#This Row],[Réponse]]="Non","Non conforme","Sans objet"))</f>
        <v>Sans objet</v>
      </c>
      <c r="H17" s="44" t="str">
        <f>IF(Principio1345[[#This Row],[Réponse]]="Non",Réponses!I113," ")</f>
        <v xml:space="preserve"> </v>
      </c>
      <c r="I17" s="45" t="str">
        <f>+IF($F17=Réponses!$G$3,Réponses!$H113,IF($F17=Réponses!$G$5,Réponses!$H$5,Réponses!$H$2))</f>
        <v>Nous attendons votre réponse</v>
      </c>
    </row>
    <row r="18" spans="1:9" ht="30" x14ac:dyDescent="0.35">
      <c r="A18" s="55">
        <f>Réponses!C114</f>
        <v>75</v>
      </c>
      <c r="B18" s="55" t="str">
        <f>Réponses!D114</f>
        <v>4.2</v>
      </c>
      <c r="C18" s="56" t="str">
        <f>Réponses!F114</f>
        <v>Ai-je mis en place des mécanismes pour m'assurer que je ne viole pas les droits des communautés locales ?</v>
      </c>
      <c r="D18" s="57" t="str">
        <f>+Réponses!E114</f>
        <v>CB</v>
      </c>
      <c r="E18" s="41"/>
      <c r="F18" s="42"/>
      <c r="G18" s="43" t="str">
        <f>IF(Principio1345[[#This Row],[Réponse]]="Oui","Conformité",IF(Principio1345[[#This Row],[Réponse]]="Non","Non conforme","Sans objet"))</f>
        <v>Sans objet</v>
      </c>
      <c r="H18" s="44" t="str">
        <f>IF(Principio1345[[#This Row],[Réponse]]="Non",Réponses!I114," ")</f>
        <v xml:space="preserve"> </v>
      </c>
      <c r="I18" s="45" t="str">
        <f>+IF($F18=Réponses!$G$3,Réponses!$H114,IF($F18=Réponses!$G$5,Réponses!$H$5,Réponses!$H$2))</f>
        <v>Nous attendons votre réponse</v>
      </c>
    </row>
    <row r="19" spans="1:9" ht="45" x14ac:dyDescent="0.35">
      <c r="A19" s="55">
        <f>Réponses!C115</f>
        <v>76</v>
      </c>
      <c r="B19" s="55" t="str">
        <f>Réponses!D115</f>
        <v>4.2</v>
      </c>
      <c r="C19" s="56" t="str">
        <f>Réponses!F115</f>
        <v>Si mes activités de gestion forestière violent les droits des communautés locales, est-ce que j'arrête les activités de gestion et corrige la situation ?</v>
      </c>
      <c r="D19" s="57" t="str">
        <f>+Réponses!E115</f>
        <v>CB</v>
      </c>
      <c r="E19" s="41"/>
      <c r="F19" s="42"/>
      <c r="G19" s="43" t="str">
        <f>IF(Principio1345[[#This Row],[Réponse]]="Oui","Conformité",IF(Principio1345[[#This Row],[Réponse]]="Non","Non conforme","Sans objet"))</f>
        <v>Sans objet</v>
      </c>
      <c r="H19" s="44" t="str">
        <f>IF(Principio1345[[#This Row],[Réponse]]="Non",Réponses!I115," ")</f>
        <v xml:space="preserve"> </v>
      </c>
      <c r="I19" s="45" t="str">
        <f>+IF($F19=Réponses!$G$3,Réponses!$H115,IF($F19=Réponses!$G$5,Réponses!$H$5,Réponses!$H$2))</f>
        <v>Nous attendons votre réponse</v>
      </c>
    </row>
    <row r="20" spans="1:9" ht="45" x14ac:dyDescent="0.35">
      <c r="A20" s="55">
        <f>Réponses!C116</f>
        <v>77</v>
      </c>
      <c r="B20" s="55" t="str">
        <f>Réponses!D116</f>
        <v>4.X</v>
      </c>
      <c r="C20" s="56" t="str">
        <f>Réponses!F116</f>
        <v>Si mes activités de gestion forestière sont susceptibles d'affecter les droits des peuples traditionnels, ceux-ci ont-ils donné leur consentement libre, préalable et éclairé ?</v>
      </c>
      <c r="D20" s="57" t="str">
        <f>+Réponses!E116</f>
        <v>CB</v>
      </c>
      <c r="E20" s="41"/>
      <c r="F20" s="42"/>
      <c r="G20" s="43" t="str">
        <f>IF(Principio1345[[#This Row],[Réponse]]="Oui","Conformité",IF(Principio1345[[#This Row],[Réponse]]="Non","Non conforme","Sans objet"))</f>
        <v>Sans objet</v>
      </c>
      <c r="H20" s="44" t="str">
        <f>IF(Principio1345[[#This Row],[Réponse]]="Non",Réponses!I116," ")</f>
        <v xml:space="preserve"> </v>
      </c>
      <c r="I20" s="45" t="str">
        <f>+IF($F20=Réponses!$G$3,Réponses!$H116,IF($F20=Réponses!$G$5,Réponses!$H$5,Réponses!$H$2))</f>
        <v>Nous attendons votre réponse</v>
      </c>
    </row>
    <row r="21" spans="1:9" ht="30" x14ac:dyDescent="0.35">
      <c r="A21" s="55">
        <f>Réponses!C117</f>
        <v>78</v>
      </c>
      <c r="B21" s="55" t="str">
        <f>Réponses!D117</f>
        <v>4.3</v>
      </c>
      <c r="C21" s="56" t="str">
        <f>Réponses!F117</f>
        <v>Est-ce que je préfère utiliser des travailleurs et des services locaux ?</v>
      </c>
      <c r="D21" s="57" t="str">
        <f>+Réponses!E117</f>
        <v>CAC</v>
      </c>
      <c r="E21" s="41"/>
      <c r="F21" s="42"/>
      <c r="G21" s="43" t="str">
        <f>IF(Principio1345[[#This Row],[Réponse]]="Oui","Conformité",IF(Principio1345[[#This Row],[Réponse]]="Non","Non conforme","Sans objet"))</f>
        <v>Sans objet</v>
      </c>
      <c r="H21" s="44" t="str">
        <f>IF(Principio1345[[#This Row],[Réponse]]="Non",Réponses!I117," ")</f>
        <v xml:space="preserve"> </v>
      </c>
      <c r="I21" s="45" t="str">
        <f>+IF($F21=Réponses!$G$3,Réponses!$H117,IF($F21=Réponses!$G$5,Réponses!$H$5,Réponses!$H$2))</f>
        <v>Nous attendons votre réponse</v>
      </c>
    </row>
    <row r="22" spans="1:9" x14ac:dyDescent="0.35">
      <c r="A22" s="55"/>
      <c r="B22" s="55"/>
      <c r="C22" s="56"/>
      <c r="D22" s="57"/>
      <c r="E22" s="41"/>
      <c r="F22" s="69">
        <f>+F21</f>
        <v>0</v>
      </c>
      <c r="G22" s="69" t="str">
        <f>IF(Principio1345[[#This Row],[Réponse]]="Oui","Conformité",IF(Principio1345[[#This Row],[Réponse]]="Non","Non conforme","Sans objet"))</f>
        <v>Sans objet</v>
      </c>
      <c r="H22" s="44" t="str">
        <f>IF(Principio1345[[#This Row],[Réponse]]="Non",Réponses!I118," ")</f>
        <v xml:space="preserve"> </v>
      </c>
      <c r="I22" s="45" t="str">
        <f>+IF($F22=Réponses!$G$3,Réponses!$H118,IF($F22=Réponses!$G$5,Réponses!$H$5,Réponses!$H$2))</f>
        <v>Nous attendons votre réponse</v>
      </c>
    </row>
    <row r="23" spans="1:9" ht="45" x14ac:dyDescent="0.35">
      <c r="A23" s="55">
        <f>Réponses!C119</f>
        <v>79</v>
      </c>
      <c r="B23" s="73" t="str">
        <f>Réponses!D119</f>
        <v>4.4</v>
      </c>
      <c r="C23" s="56" t="str">
        <f>Réponses!F119</f>
        <v>Est-ce que j'identifie l'implication culturellement appropriée des communautés locales dans les opportunités de développement social et économique local ?</v>
      </c>
      <c r="D23" s="73" t="str">
        <f>+Réponses!E119</f>
        <v>CAC</v>
      </c>
      <c r="E23" s="62"/>
      <c r="F23" s="46"/>
      <c r="G23" s="43" t="str">
        <f>IF(Principio1345[[#This Row],[Réponse]]="Oui","Conformité",IF(Principio1345[[#This Row],[Réponse]]="Non","Non conforme","Sans objet"))</f>
        <v>Sans objet</v>
      </c>
      <c r="H23" s="44" t="str">
        <f>IF(Principio1345[[#This Row],[Réponse]]="Non",Réponses!I119," ")</f>
        <v xml:space="preserve"> </v>
      </c>
      <c r="I23" s="45" t="str">
        <f>+IF($F23=Réponses!$G$3,Réponses!$H119,IF($F23=Réponses!$G$5,Réponses!$H$5,Réponses!$H$2))</f>
        <v>Nous attendons votre réponse</v>
      </c>
    </row>
    <row r="24" spans="1:9" ht="30" x14ac:dyDescent="0.35">
      <c r="A24" s="55">
        <f>Réponses!C120</f>
        <v>80</v>
      </c>
      <c r="B24" s="55" t="str">
        <f>Réponses!D120</f>
        <v>4.4</v>
      </c>
      <c r="C24" s="56" t="str">
        <f>Réponses!F120</f>
        <v>Est-ce que je participe à des activités de développement social et économique dans ma communauté ou ma région ?</v>
      </c>
      <c r="D24" s="57" t="str">
        <f>+Réponses!E120</f>
        <v>CAC</v>
      </c>
      <c r="E24" s="49"/>
      <c r="F24" s="42"/>
      <c r="G24" s="43" t="str">
        <f>IF(Principio1345[[#This Row],[Réponse]]="Oui","Conformité",IF(Principio1345[[#This Row],[Réponse]]="Non","Non conforme","Sans objet"))</f>
        <v>Sans objet</v>
      </c>
      <c r="H24" s="44" t="str">
        <f>IF(Principio1345[[#This Row],[Réponse]]="Non",Réponses!I120," ")</f>
        <v xml:space="preserve"> </v>
      </c>
      <c r="I24" s="45" t="str">
        <f>+IF($F24=Réponses!$G$3,Réponses!$H120,IF($F24=Réponses!$G$5,Réponses!$H$5,Réponses!$H$2))</f>
        <v>Nous attendons votre réponse</v>
      </c>
    </row>
    <row r="25" spans="1:9" x14ac:dyDescent="0.35">
      <c r="A25" s="55"/>
      <c r="B25" s="55"/>
      <c r="C25" s="56"/>
      <c r="D25" s="57"/>
      <c r="E25" s="41"/>
      <c r="F25" s="70">
        <f>+F24</f>
        <v>0</v>
      </c>
      <c r="G25" s="69" t="str">
        <f>IF(Principio1345[[#This Row],[Réponse]]="Oui","Conformité",IF(Principio1345[[#This Row],[Réponse]]="Non","Non conforme","Sans objet"))</f>
        <v>Sans objet</v>
      </c>
      <c r="H25" s="44" t="str">
        <f>IF(Principio1345[[#This Row],[Réponse]]="Non",Réponses!I121," ")</f>
        <v xml:space="preserve"> </v>
      </c>
      <c r="I25" s="45" t="str">
        <f>+IF($F25=Réponses!$G$3,Réponses!$H121,IF($F25=Réponses!$G$5,Réponses!$H$5,Réponses!$H$2))</f>
        <v>Nous attendons votre réponse</v>
      </c>
    </row>
    <row r="26" spans="1:9" ht="60" x14ac:dyDescent="0.35">
      <c r="A26" s="55">
        <f>Réponses!C122</f>
        <v>81</v>
      </c>
      <c r="B26" s="55" t="str">
        <f>Réponses!D122</f>
        <v>4.5</v>
      </c>
      <c r="C26" s="56" t="str">
        <f>Réponses!F122</f>
        <v>Est-ce que j'identifie, avec la participation culturellement appropriée des communautés locales, si mes activités de gestion forestière génèrent des impacts négatifs significatifs sur les communautés locales ?</v>
      </c>
      <c r="D26" s="57" t="str">
        <f>+Réponses!E122</f>
        <v>CAC</v>
      </c>
      <c r="E26" s="49"/>
      <c r="F26" s="42"/>
      <c r="G26" s="43" t="str">
        <f>IF(Principio1345[[#This Row],[Réponse]]="Oui","Conformité",IF(Principio1345[[#This Row],[Réponse]]="Non","Non conforme","Sans objet"))</f>
        <v>Sans objet</v>
      </c>
      <c r="H26" s="44" t="str">
        <f>IF(Principio1345[[#This Row],[Réponse]]="Non",Réponses!I122," ")</f>
        <v xml:space="preserve"> </v>
      </c>
      <c r="I26" s="45" t="str">
        <f>+IF($F26=Réponses!$G$3,Réponses!$H122,IF($F26=Réponses!$G$5,Réponses!$H$5,Réponses!$H$2))</f>
        <v>Nous attendons votre réponse</v>
      </c>
    </row>
    <row r="27" spans="1:9" ht="60" x14ac:dyDescent="0.35">
      <c r="A27" s="55">
        <f>Réponses!C123</f>
        <v>82</v>
      </c>
      <c r="B27" s="55" t="str">
        <f>Réponses!D123</f>
        <v>4.5</v>
      </c>
      <c r="C27" s="56" t="str">
        <f>Réponses!F123</f>
        <v>Ai-je mis en place des mesures de prévention, élaborées avec la participation culturellement appropriée des communautés locales, afin d'éviter que des impacts négatifs significatifs ne se produisent ?</v>
      </c>
      <c r="D27" s="57" t="str">
        <f>+Réponses!E123</f>
        <v>CAC</v>
      </c>
      <c r="E27" s="41"/>
      <c r="F27" s="42"/>
      <c r="G27" s="43" t="str">
        <f>IF(Principio1345[[#This Row],[Réponse]]="Oui","Conformité",IF(Principio1345[[#This Row],[Réponse]]="Non","Non conforme","Sans objet"))</f>
        <v>Sans objet</v>
      </c>
      <c r="H27" s="44" t="str">
        <f>IF(Principio1345[[#This Row],[Réponse]]="Non",Réponses!I123," ")</f>
        <v xml:space="preserve"> </v>
      </c>
      <c r="I27" s="45" t="str">
        <f>+IF($F27=Réponses!$G$3,Réponses!$H123,IF($F27=Réponses!$G$5,Réponses!$H$5,Réponses!$H$2))</f>
        <v>Nous attendons votre réponse</v>
      </c>
    </row>
    <row r="28" spans="1:9" ht="30" x14ac:dyDescent="0.35">
      <c r="A28" s="55">
        <f>Réponses!C124</f>
        <v>83</v>
      </c>
      <c r="B28" s="55" t="str">
        <f>Réponses!D124</f>
        <v>4.5</v>
      </c>
      <c r="C28" s="56" t="str">
        <f>Réponses!F124</f>
        <v>Ai-je essayé de remédier aux impacts négatifs significatifs que mes activités ont générés ?</v>
      </c>
      <c r="D28" s="57" t="str">
        <f>+Réponses!E124</f>
        <v>CAC</v>
      </c>
      <c r="E28" s="36"/>
      <c r="F28" s="50"/>
      <c r="G28" s="43" t="str">
        <f>IF(Principio1345[[#This Row],[Réponse]]="Oui","Conformité",IF(Principio1345[[#This Row],[Réponse]]="Non","Non conforme","Sans objet"))</f>
        <v>Sans objet</v>
      </c>
      <c r="H28" s="44" t="str">
        <f>IF(Principio1345[[#This Row],[Réponse]]="Non",Réponses!I124," ")</f>
        <v xml:space="preserve"> </v>
      </c>
      <c r="I28" s="45" t="str">
        <f>+IF($F28=Réponses!$G$3,Réponses!$H124,IF($F28=Réponses!$G$5,Réponses!$H$5,Réponses!$H$2))</f>
        <v>Nous attendons votre réponse</v>
      </c>
    </row>
    <row r="29" spans="1:9" ht="45" x14ac:dyDescent="0.35">
      <c r="A29" s="55">
        <f>Réponses!C125</f>
        <v>84</v>
      </c>
      <c r="B29" s="55" t="str">
        <f>Réponses!D125</f>
        <v>4.6</v>
      </c>
      <c r="C29" s="56" t="str">
        <f>Réponses!F125</f>
        <v xml:space="preserve">Ai-je mis en place une procédure pour m'aider à régler les différends qui peuvent survenir avec les communautés locales ? </v>
      </c>
      <c r="D29" s="57" t="str">
        <f>+Réponses!E125</f>
        <v>CB</v>
      </c>
      <c r="E29" s="49"/>
      <c r="F29" s="42"/>
      <c r="G29" s="43" t="str">
        <f>IF(Principio1345[[#This Row],[Réponse]]="Oui","Conformité",IF(Principio1345[[#This Row],[Réponse]]="Non","Non conforme","Sans objet"))</f>
        <v>Sans objet</v>
      </c>
      <c r="H29" s="44" t="str">
        <f>IF(Principio1345[[#This Row],[Réponse]]="Non",Réponses!I125," ")</f>
        <v xml:space="preserve"> </v>
      </c>
      <c r="I29" s="45" t="str">
        <f>+IF($F29=Réponses!$G$3,Réponses!$H125,IF($F29=Réponses!$G$5,Réponses!$H$5,Réponses!$H$2))</f>
        <v>Nous attendons votre réponse</v>
      </c>
    </row>
    <row r="30" spans="1:9" ht="30" x14ac:dyDescent="0.35">
      <c r="A30" s="55">
        <f>Réponses!C126</f>
        <v>85</v>
      </c>
      <c r="B30" s="55" t="str">
        <f>Réponses!D126</f>
        <v>4.6</v>
      </c>
      <c r="C30" s="56" t="str">
        <f>Réponses!F126</f>
        <v>Est-ce que j'implique les communautés locales d'une manière culturellement appropriée dans l'élaboration de la procédure ?</v>
      </c>
      <c r="D30" s="57" t="str">
        <f>+Réponses!E126</f>
        <v>CB</v>
      </c>
      <c r="E30" s="41"/>
      <c r="F30" s="42"/>
      <c r="G30" s="43" t="str">
        <f>IF(Principio1345[[#This Row],[Réponse]]="Oui","Conformité",IF(Principio1345[[#This Row],[Réponse]]="Non","Non conforme","Sans objet"))</f>
        <v>Sans objet</v>
      </c>
      <c r="H30" s="44" t="str">
        <f>IF(Principio1345[[#This Row],[Réponse]]="Non",Réponses!I126," ")</f>
        <v xml:space="preserve"> </v>
      </c>
      <c r="I30" s="45" t="str">
        <f>+IF($F30=Réponses!$G$3,Réponses!$H126,IF($F30=Réponses!$G$5,Réponses!$H$5,Réponses!$H$2))</f>
        <v>Nous attendons votre réponse</v>
      </c>
    </row>
    <row r="31" spans="1:9" ht="30" x14ac:dyDescent="0.35">
      <c r="A31" s="55">
        <f>Réponses!C127</f>
        <v>86</v>
      </c>
      <c r="B31" s="55" t="str">
        <f>Réponses!D127</f>
        <v>4.6</v>
      </c>
      <c r="C31" s="56" t="str">
        <f>Réponses!F127</f>
        <v>Ai-je rendu publique la procédure de résolution des litiges avec les communautés locales ?</v>
      </c>
      <c r="D31" s="57" t="str">
        <f>+Réponses!E127</f>
        <v>CB</v>
      </c>
      <c r="E31" s="64"/>
      <c r="F31" s="42"/>
      <c r="G31" s="43" t="str">
        <f>IF(Principio1345[[#This Row],[Réponse]]="Oui","Conformité",IF(Principio1345[[#This Row],[Réponse]]="Non","Non conforme","Sans objet"))</f>
        <v>Sans objet</v>
      </c>
      <c r="H31" s="44" t="str">
        <f>IF(Principio1345[[#This Row],[Réponse]]="Non",Réponses!I127," ")</f>
        <v xml:space="preserve"> </v>
      </c>
      <c r="I31" s="45" t="str">
        <f>+IF($F31=Réponses!$G$3,Réponses!$H127,IF($F31=Réponses!$G$5,Réponses!$H$5,Réponses!$H$2))</f>
        <v>Nous attendons votre réponse</v>
      </c>
    </row>
    <row r="32" spans="1:9" ht="45" x14ac:dyDescent="0.35">
      <c r="A32" s="55">
        <f>Réponses!C128</f>
        <v>87</v>
      </c>
      <c r="B32" s="55" t="str">
        <f>Réponses!D128</f>
        <v>4.6</v>
      </c>
      <c r="C32" s="56" t="str">
        <f>Réponses!F128</f>
        <v>Les litiges liés aux impacts négatifs des activités de gestion forestière ont-ils été traités en temps utile et résolus ou des mesures ont-elles été prises pour les résoudre ?</v>
      </c>
      <c r="D32" s="57" t="str">
        <f>+Réponses!E128</f>
        <v>CB</v>
      </c>
      <c r="E32" s="64"/>
      <c r="F32" s="42"/>
      <c r="G32" s="43" t="str">
        <f>IF(Principio1345[[#This Row],[Réponse]]="Oui","Conformité",IF(Principio1345[[#This Row],[Réponse]]="Non","Non conforme","Sans objet"))</f>
        <v>Sans objet</v>
      </c>
      <c r="H32" s="44" t="str">
        <f>IF(Principio1345[[#This Row],[Réponse]]="Non",Réponses!I128," ")</f>
        <v xml:space="preserve"> </v>
      </c>
      <c r="I32" s="45" t="str">
        <f>+IF($F32=Réponses!$G$3,Réponses!$H128,IF($F32=Réponses!$G$5,Réponses!$H$5,Réponses!$H$2))</f>
        <v>Nous attendons votre réponse</v>
      </c>
    </row>
    <row r="33" spans="1:9" ht="30" x14ac:dyDescent="0.35">
      <c r="A33" s="55">
        <f>Réponses!C129</f>
        <v>88</v>
      </c>
      <c r="B33" s="55" t="str">
        <f>Réponses!D129</f>
        <v>4.6</v>
      </c>
      <c r="C33" s="56" t="str">
        <f>Réponses!F129</f>
        <v>Existe-t-il un registre des litiges dans lesquels j'ai été impliqué avec les communautés locales ?</v>
      </c>
      <c r="D33" s="57" t="str">
        <f>+Réponses!E129</f>
        <v>CB</v>
      </c>
      <c r="E33" s="64"/>
      <c r="F33" s="42"/>
      <c r="G33" s="43" t="str">
        <f>IF(Principio1345[[#This Row],[Réponse]]="Oui","Conformité",IF(Principio1345[[#This Row],[Réponse]]="Non","Non conforme","Sans objet"))</f>
        <v>Sans objet</v>
      </c>
      <c r="H33" s="44" t="str">
        <f>IF(Principio1345[[#This Row],[Réponse]]="Non",Réponses!I129," ")</f>
        <v xml:space="preserve"> </v>
      </c>
      <c r="I33" s="45" t="str">
        <f>+IF($F33=Réponses!$G$3,Réponses!$H129,IF($F33=Réponses!$G$5,Réponses!$H$5,Réponses!$H$2))</f>
        <v>Nous attendons votre réponse</v>
      </c>
    </row>
    <row r="34" spans="1:9" ht="45" x14ac:dyDescent="0.35">
      <c r="A34" s="55">
        <f>Réponses!C130</f>
        <v>89</v>
      </c>
      <c r="B34" s="55" t="str">
        <f>Réponses!D130</f>
        <v>4.6</v>
      </c>
      <c r="C34" s="56" t="str">
        <f>Réponses!F130</f>
        <v>Est-ce que j'offre une compensation équitable aux communautés locales dans le cadre de la résolution du litige, conformément aux normes juridiques ?</v>
      </c>
      <c r="D34" s="57" t="str">
        <f>+Réponses!E130</f>
        <v>CB</v>
      </c>
      <c r="E34" s="65"/>
      <c r="F34" s="42"/>
      <c r="G34" s="43" t="str">
        <f>IF(Principio1345[[#This Row],[Réponse]]="Oui","Conformité",IF(Principio1345[[#This Row],[Réponse]]="Non","Non conforme","Sans objet"))</f>
        <v>Sans objet</v>
      </c>
      <c r="H34" s="44" t="str">
        <f>IF(Principio1345[[#This Row],[Réponse]]="Non",Réponses!I130," ")</f>
        <v xml:space="preserve"> </v>
      </c>
      <c r="I34" s="45" t="str">
        <f>+IF($F34=Réponses!$G$3,Réponses!$H130,IF($F34=Réponses!$G$5,Réponses!$H$5,Réponses!$H$2))</f>
        <v>Nous attendons votre réponse</v>
      </c>
    </row>
    <row r="35" spans="1:9" x14ac:dyDescent="0.35">
      <c r="A35" s="55"/>
      <c r="B35" s="55"/>
      <c r="C35" s="56"/>
      <c r="D35" s="57"/>
      <c r="E35" s="65"/>
      <c r="F35" s="69">
        <f>+F34</f>
        <v>0</v>
      </c>
      <c r="G35" s="69" t="str">
        <f>IF(Principio1345[[#This Row],[Réponse]]="Oui","Conformité",IF(Principio1345[[#This Row],[Réponse]]="Non","Non conforme","Sans objet"))</f>
        <v>Sans objet</v>
      </c>
      <c r="H35" s="44" t="str">
        <f>IF(Principio1345[[#This Row],[Réponse]]="Non",Réponses!I131," ")</f>
        <v xml:space="preserve"> </v>
      </c>
      <c r="I35" s="45" t="str">
        <f>+IF($F35=Réponses!$G$3,Réponses!$H131,IF($F35=Réponses!$G$5,Réponses!$H$5,Réponses!$H$2))</f>
        <v>Nous attendons votre réponse</v>
      </c>
    </row>
    <row r="36" spans="1:9" ht="45" x14ac:dyDescent="0.35">
      <c r="A36" s="55">
        <f>Réponses!C132</f>
        <v>90</v>
      </c>
      <c r="B36" s="55" t="str">
        <f>Réponses!D132</f>
        <v>4.6</v>
      </c>
      <c r="C36" s="56" t="str">
        <f>Réponses!F132</f>
        <v>Est-ce que j'arrête les activités forestières s'il y a un conflit avec les communautés locales en raison des impacts négatifs de la gestion ?</v>
      </c>
      <c r="D36" s="57" t="str">
        <f>+Réponses!E132</f>
        <v>CB</v>
      </c>
      <c r="E36" s="63"/>
      <c r="F36" s="42"/>
      <c r="G36" s="43" t="str">
        <f>IF(Principio1345[[#This Row],[Réponse]]="Oui","Conformité",IF(Principio1345[[#This Row],[Réponse]]="Non","Non conforme","Sans objet"))</f>
        <v>Sans objet</v>
      </c>
      <c r="H36" s="44" t="str">
        <f>IF(Principio1345[[#This Row],[Réponse]]="Non",Réponses!I132," ")</f>
        <v xml:space="preserve"> </v>
      </c>
      <c r="I36" s="45" t="str">
        <f>+IF($F36=Réponses!$G$3,Réponses!$H132,IF($F36=Réponses!$G$5,Réponses!$H$5,Réponses!$H$2))</f>
        <v>Nous attendons votre réponse</v>
      </c>
    </row>
    <row r="37" spans="1:9" ht="45" x14ac:dyDescent="0.35">
      <c r="A37" s="55">
        <f>Réponses!C133</f>
        <v>91</v>
      </c>
      <c r="B37" s="55" t="str">
        <f>Réponses!D133</f>
        <v>4.7</v>
      </c>
      <c r="C37" s="56" t="str">
        <f>Réponses!F133</f>
        <v>Avec la participation culturellement appropriée des communautés locales, ai-je identifié des sites d'une importance particulière pour elles et sur lesquels elles ont des droits ?</v>
      </c>
      <c r="D37" s="57" t="str">
        <f>+Réponses!E133</f>
        <v>CAC</v>
      </c>
      <c r="E37" s="63"/>
      <c r="F37" s="48"/>
      <c r="G37" s="43" t="str">
        <f>IF(Principio1345[[#This Row],[Réponse]]="Oui","Conformité",IF(Principio1345[[#This Row],[Réponse]]="Non","Non conforme","Sans objet"))</f>
        <v>Sans objet</v>
      </c>
      <c r="H37" s="44" t="str">
        <f>IF(Principio1345[[#This Row],[Réponse]]="Non",Réponses!I133," ")</f>
        <v xml:space="preserve"> </v>
      </c>
      <c r="I37" s="45" t="str">
        <f>+IF($F37=Réponses!$G$3,Réponses!$H133,IF($F37=Réponses!$G$5,Réponses!$H$5,Réponses!$H$2))</f>
        <v>Nous attendons votre réponse</v>
      </c>
    </row>
    <row r="38" spans="1:9" x14ac:dyDescent="0.35">
      <c r="A38" s="55"/>
      <c r="B38" s="73"/>
      <c r="C38" s="56"/>
      <c r="D38" s="73"/>
      <c r="E38" s="62"/>
      <c r="F38" s="70">
        <f>+F37</f>
        <v>0</v>
      </c>
      <c r="G38" s="69" t="str">
        <f>IF(Principio1345[[#This Row],[Réponse]]="Oui","Conformité",IF(Principio1345[[#This Row],[Réponse]]="Non","Non conforme","Sans objet"))</f>
        <v>Sans objet</v>
      </c>
      <c r="H38" s="44" t="str">
        <f>IF(Principio1345[[#This Row],[Réponse]]="Non",Réponses!I134," ")</f>
        <v xml:space="preserve"> </v>
      </c>
      <c r="I38" s="45" t="str">
        <f>+IF($F38=Réponses!$G$3,Réponses!$H134,IF($F38=Réponses!$G$5,Réponses!$H$5,Réponses!$H$2))</f>
        <v>Nous attendons votre réponse</v>
      </c>
    </row>
    <row r="39" spans="1:9" ht="45" x14ac:dyDescent="0.35">
      <c r="A39" s="55">
        <f>Réponses!C135</f>
        <v>92</v>
      </c>
      <c r="B39" s="55" t="str">
        <f>Réponses!D135</f>
        <v>4.7</v>
      </c>
      <c r="C39" s="56" t="str">
        <f>Réponses!F135</f>
        <v>Avec la participation des communautés locales, ai-je conçu et mis en œuvre des mesures de protection pour les sites précédemment identifiés ?</v>
      </c>
      <c r="D39" s="57" t="str">
        <f>+Réponses!E135</f>
        <v>CAC</v>
      </c>
      <c r="E39" s="62"/>
      <c r="F39" s="46"/>
      <c r="G39" s="43" t="str">
        <f>IF(Principio1345[[#This Row],[Réponse]]="Oui","Conformité",IF(Principio1345[[#This Row],[Réponse]]="Non","Non conforme","Sans objet"))</f>
        <v>Sans objet</v>
      </c>
      <c r="H39" s="44" t="str">
        <f>IF(Principio1345[[#This Row],[Réponse]]="Non",Réponses!I135," ")</f>
        <v xml:space="preserve"> </v>
      </c>
      <c r="I39" s="45" t="str">
        <f>+IF($F39=Réponses!$G$3,Réponses!$H135,IF($F39=Réponses!$G$5,Réponses!$H$5,Réponses!$H$2))</f>
        <v>Nous attendons votre réponse</v>
      </c>
    </row>
    <row r="40" spans="1:9" ht="60" x14ac:dyDescent="0.35">
      <c r="A40" s="55">
        <f>Réponses!C136</f>
        <v>93</v>
      </c>
      <c r="B40" s="55" t="str">
        <f>Réponses!D136</f>
        <v>4.7</v>
      </c>
      <c r="C40" s="56" t="str">
        <f>Réponses!F136</f>
        <v>Ai-je interrompu les activités de gestion forestière au cas où de nouveaux sites importants pour les communautés locales seraient découverts, jusqu'à ce que des mesures de protection soient convenues ?</v>
      </c>
      <c r="D40" s="57" t="str">
        <f>+Réponses!E136</f>
        <v>CAC</v>
      </c>
      <c r="E40" s="62"/>
      <c r="F40" s="46"/>
      <c r="G40" s="43" t="str">
        <f>IF(Principio1345[[#This Row],[Réponse]]="Oui","Conformité",IF(Principio1345[[#This Row],[Réponse]]="Non","Non conforme","Sans objet"))</f>
        <v>Sans objet</v>
      </c>
      <c r="H40" s="44" t="str">
        <f>IF(Principio1345[[#This Row],[Réponse]]="Non",Réponses!I136," ")</f>
        <v xml:space="preserve"> </v>
      </c>
      <c r="I40" s="45" t="str">
        <f>+IF($F40=Réponses!$G$3,Réponses!$H136,IF($F40=Réponses!$G$5,Réponses!$H$5,Réponses!$H$2))</f>
        <v>Nous attendons votre réponse</v>
      </c>
    </row>
    <row r="41" spans="1:9" ht="30" x14ac:dyDescent="0.35">
      <c r="A41" s="55">
        <f>Réponses!C137</f>
        <v>94</v>
      </c>
      <c r="B41" s="55" t="str">
        <f>Réponses!D137</f>
        <v>4.8</v>
      </c>
      <c r="C41" s="56" t="str">
        <f>Réponses!F137</f>
        <v>Est-ce que j'utilise les connaissances traditionnelles ou la propriété intellectuelle des peuples traditionnels ?</v>
      </c>
      <c r="D41" s="57" t="str">
        <f>+Réponses!E137</f>
        <v>CAC</v>
      </c>
      <c r="E41" s="62"/>
      <c r="F41" s="46"/>
      <c r="G41" s="43" t="str">
        <f>IF(Principio1345[[#This Row],[Réponse]]="Non","Conformité",IF(Principio1345[[#This Row],[Réponse]]="Sí","Non conforme","Sans objet"))</f>
        <v>Sans objet</v>
      </c>
      <c r="H41" s="44" t="str">
        <f>IF(Principio1345[[#This Row],[Réponse]]="Oui",Réponses!I137," ")</f>
        <v xml:space="preserve"> </v>
      </c>
      <c r="I41" s="45" t="str">
        <f>+IF($F41=Réponses!$G$2,Réponses!$H137,IF($F41=Réponses!$G$5,Réponses!$H$5,Réponses!$H$2))</f>
        <v>Nous attendons votre réponse</v>
      </c>
    </row>
    <row r="42" spans="1:9" x14ac:dyDescent="0.35">
      <c r="A42" s="55"/>
      <c r="B42" s="55"/>
      <c r="C42" s="56"/>
      <c r="D42" s="57"/>
      <c r="E42" s="62"/>
      <c r="F42" s="70">
        <f>+F41</f>
        <v>0</v>
      </c>
      <c r="G42" s="69" t="str">
        <f>IF(Principio1345[[#This Row],[Réponse]]="Non","Conformité",IF(Principio1345[[#This Row],[Réponse]]="Sí","Non conforme","Sans objet"))</f>
        <v>Sans objet</v>
      </c>
      <c r="H42" s="44" t="str">
        <f>IF(Principio1345[[#This Row],[Réponse]]="Oui",Réponses!I138," ")</f>
        <v xml:space="preserve"> </v>
      </c>
      <c r="I42" s="45" t="str">
        <f>+IF($F42=Réponses!$G$2,Réponses!$H138,IF($F42=Réponses!$G$5,Réponses!$H$5,Réponses!$H$2))</f>
        <v>Nous attendons votre réponse</v>
      </c>
    </row>
    <row r="43" spans="1:9" x14ac:dyDescent="0.35">
      <c r="A43" s="55"/>
      <c r="B43" s="55"/>
      <c r="C43" s="56"/>
      <c r="D43" s="57"/>
      <c r="E43" s="62"/>
      <c r="F43" s="70">
        <f>+F41</f>
        <v>0</v>
      </c>
      <c r="G43" s="69" t="str">
        <f>IF(Principio1345[[#This Row],[Réponse]]="Non","Conformité",IF(Principio1345[[#This Row],[Réponse]]="Sí","Non conforme","Sans objet"))</f>
        <v>Sans objet</v>
      </c>
      <c r="H43" s="44" t="str">
        <f>IF(Principio1345[[#This Row],[Réponse]]="Oui",Réponses!I139," ")</f>
        <v xml:space="preserve"> </v>
      </c>
      <c r="I43" s="45" t="str">
        <f>+IF($F43=Réponses!$G$2,Réponses!$H139,IF($F43=Réponses!$G$5,Réponses!$H$5,Réponses!$H$2))</f>
        <v>Nous attendons votre réponse</v>
      </c>
    </row>
    <row r="44" spans="1:9" ht="45" x14ac:dyDescent="0.35">
      <c r="A44" s="55">
        <f>Réponses!C140</f>
        <v>95</v>
      </c>
      <c r="B44" s="55" t="str">
        <f>Réponses!D140</f>
        <v>4.8</v>
      </c>
      <c r="C44" s="56" t="str">
        <f>Réponses!F140</f>
        <v>Est-ce que j'indemnise les peuples traditionnels pour l'utilisation de leurs connaissances traditionnelles et de leur propriété intellectuelle ?</v>
      </c>
      <c r="D44" s="57" t="str">
        <f>+Réponses!E140</f>
        <v>CAC</v>
      </c>
      <c r="E44" s="62"/>
      <c r="F44" s="46"/>
      <c r="G44" s="43" t="str">
        <f>IF(Principio1345[[#This Row],[Réponse]]="Oui","Conformité",IF(Principio1345[[#This Row],[Réponse]]="Non","Non conforme","Sans objet"))</f>
        <v>Sans objet</v>
      </c>
      <c r="H44" s="44" t="str">
        <f>IF(Principio1345[[#This Row],[Réponse]]="Non",Réponses!I140," ")</f>
        <v xml:space="preserve"> </v>
      </c>
      <c r="I44" s="45" t="str">
        <f>+IF($F44=Réponses!$G$3,Réponses!$H140,IF($F44=Réponses!$G$5,Réponses!$H$5,Réponses!$H$2))</f>
        <v>Nous attendons votre réponse</v>
      </c>
    </row>
  </sheetData>
  <sheetProtection algorithmName="SHA-512" hashValue="A+XKzY+Rt67tJlReKiDGnJR5LC+U0k/QeUojs0DkipZVoAxTwHBa6ibMgI3mvKfRwky/sGpu+yYdP/qGxkNV8Q==" saltValue="RLVBLltPan1c1f1EV7BlWg==" spinCount="100000" sheet="1" formatCells="0" formatRows="0" autoFilter="0" pivotTables="0"/>
  <mergeCells count="4">
    <mergeCell ref="A1:I1"/>
    <mergeCell ref="A2:I2"/>
    <mergeCell ref="A3:I3"/>
    <mergeCell ref="A5:I10"/>
  </mergeCells>
  <phoneticPr fontId="15" type="noConversion"/>
  <conditionalFormatting sqref="A13:C44">
    <cfRule type="expression" dxfId="73" priority="3">
      <formula>$D13="CAC"</formula>
    </cfRule>
  </conditionalFormatting>
  <conditionalFormatting sqref="A13:D36 D14:D44 A15:A44 C37:D38 A37:B44">
    <cfRule type="expression" dxfId="72" priority="2">
      <formula>$D13="CB"</formula>
    </cfRule>
  </conditionalFormatting>
  <conditionalFormatting sqref="C39:C44">
    <cfRule type="expression" dxfId="71" priority="1">
      <formula>$D39="CB"</formula>
    </cfRule>
  </conditionalFormatting>
  <conditionalFormatting sqref="D13:D44">
    <cfRule type="containsText" dxfId="70" priority="4" operator="containsText" text="CAC">
      <formula>NOT(ISERROR(SEARCH("CAC",D13)))</formula>
    </cfRule>
    <cfRule type="containsText" dxfId="69" priority="5" operator="containsText" text="CB">
      <formula>NOT(ISERROR(SEARCH("CB",D13)))</formula>
    </cfRule>
  </conditionalFormatting>
  <conditionalFormatting sqref="G13:G44">
    <cfRule type="containsText" dxfId="68" priority="6" operator="containsText" text="Conformité">
      <formula>NOT(ISERROR(SEARCH("Conformité",G13)))</formula>
    </cfRule>
    <cfRule type="containsText" dxfId="67" priority="7" operator="containsText" text="Non conforme">
      <formula>NOT(ISERROR(SEARCH("Non conforme",G13)))</formula>
    </cfRule>
  </conditionalFormatting>
  <pageMargins left="0.7" right="0.7" top="0.75" bottom="0.75" header="0.3" footer="0.3"/>
  <drawing r:id="rId1"/>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r:uid="{1EE88F14-4524-49E8-AF16-955757088696}">
          <x14:formula1>
            <xm:f>Réponses!$A$1:$A$4</xm:f>
          </x14:formula1>
          <xm:sqref>F13:F44</xm:sqref>
        </x14:dataValidation>
      </x14:dataValidations>
    </ext>
    <ext xmlns:x15="http://schemas.microsoft.com/office/spreadsheetml/2010/11/main" uri="{3A4CF648-6AED-40f4-86FF-DC5316D8AED3}">
      <x14:slicerList xmlns:x14="http://schemas.microsoft.com/office/spreadsheetml/2009/9/main">
        <x14:slicer r:id="rId3"/>
      </x14:slicerList>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9B2E90-A3B7-41AD-8E2C-26E30B4CC6D5}">
  <sheetPr>
    <tabColor rgb="FF78BE20"/>
  </sheetPr>
  <dimension ref="A1:I30"/>
  <sheetViews>
    <sheetView showZeros="0" zoomScale="60" zoomScaleNormal="60" workbookViewId="0">
      <pane xSplit="9" ySplit="12" topLeftCell="J13" activePane="bottomRight" state="frozen"/>
      <selection pane="topRight" activeCell="J1" sqref="J1"/>
      <selection pane="bottomLeft" activeCell="A13" sqref="A13"/>
      <selection pane="bottomRight" activeCell="G16" sqref="G16"/>
    </sheetView>
  </sheetViews>
  <sheetFormatPr baseColWidth="10" defaultColWidth="11.54296875" defaultRowHeight="15" x14ac:dyDescent="0.35"/>
  <cols>
    <col min="1" max="1" width="15" style="61" bestFit="1" customWidth="1"/>
    <col min="2" max="2" width="8.26953125" style="61" bestFit="1" customWidth="1"/>
    <col min="3" max="3" width="60.7265625" style="61" customWidth="1"/>
    <col min="4" max="4" width="5.54296875" style="61" customWidth="1"/>
    <col min="5" max="5" width="9.453125" style="61" hidden="1" customWidth="1"/>
    <col min="6" max="6" width="10.54296875" style="61" customWidth="1"/>
    <col min="7" max="7" width="20.7265625" style="61" bestFit="1" customWidth="1"/>
    <col min="8" max="8" width="15.54296875" style="61" customWidth="1"/>
    <col min="9" max="9" width="69.453125" style="61" customWidth="1"/>
    <col min="10" max="16384" width="11.54296875" style="61"/>
  </cols>
  <sheetData>
    <row r="1" spans="1:9" ht="24.5" x14ac:dyDescent="0.35">
      <c r="A1" s="191" t="s">
        <v>513</v>
      </c>
      <c r="B1" s="192"/>
      <c r="C1" s="192"/>
      <c r="D1" s="192"/>
      <c r="E1" s="192"/>
      <c r="F1" s="192"/>
      <c r="G1" s="192"/>
      <c r="H1" s="192"/>
      <c r="I1" s="193"/>
    </row>
    <row r="2" spans="1:9" ht="55.15" customHeight="1" x14ac:dyDescent="0.35">
      <c r="A2" s="189" t="s">
        <v>523</v>
      </c>
      <c r="B2" s="190"/>
      <c r="C2" s="190"/>
      <c r="D2" s="190"/>
      <c r="E2" s="190"/>
      <c r="F2" s="190"/>
      <c r="G2" s="190"/>
      <c r="H2" s="190"/>
      <c r="I2" s="190"/>
    </row>
    <row r="3" spans="1:9" x14ac:dyDescent="0.35">
      <c r="A3" s="187" t="s">
        <v>686</v>
      </c>
      <c r="B3" s="187"/>
      <c r="C3" s="187"/>
      <c r="D3" s="187"/>
      <c r="E3" s="187"/>
      <c r="F3" s="187"/>
      <c r="G3" s="187"/>
      <c r="H3" s="187"/>
      <c r="I3" s="187"/>
    </row>
    <row r="4" spans="1:9" ht="5.15" customHeight="1" x14ac:dyDescent="0.35">
      <c r="A4" s="1"/>
      <c r="B4" s="1"/>
      <c r="C4" s="1"/>
      <c r="D4" s="1"/>
      <c r="E4" s="1"/>
      <c r="F4" s="1"/>
      <c r="G4" s="1"/>
      <c r="H4" s="1"/>
      <c r="I4" s="1"/>
    </row>
    <row r="5" spans="1:9" x14ac:dyDescent="0.35">
      <c r="A5" s="188"/>
      <c r="B5" s="188"/>
      <c r="C5" s="188"/>
      <c r="D5" s="188"/>
      <c r="E5" s="188"/>
      <c r="F5" s="188"/>
      <c r="G5" s="188"/>
      <c r="H5" s="188"/>
      <c r="I5" s="188"/>
    </row>
    <row r="6" spans="1:9" x14ac:dyDescent="0.35">
      <c r="A6" s="188"/>
      <c r="B6" s="188"/>
      <c r="C6" s="188"/>
      <c r="D6" s="188"/>
      <c r="E6" s="188"/>
      <c r="F6" s="188"/>
      <c r="G6" s="188"/>
      <c r="H6" s="188"/>
      <c r="I6" s="188"/>
    </row>
    <row r="7" spans="1:9" x14ac:dyDescent="0.35">
      <c r="A7" s="188"/>
      <c r="B7" s="188"/>
      <c r="C7" s="188"/>
      <c r="D7" s="188"/>
      <c r="E7" s="188"/>
      <c r="F7" s="188"/>
      <c r="G7" s="188"/>
      <c r="H7" s="188"/>
      <c r="I7" s="188"/>
    </row>
    <row r="8" spans="1:9" x14ac:dyDescent="0.35">
      <c r="A8" s="188"/>
      <c r="B8" s="188"/>
      <c r="C8" s="188"/>
      <c r="D8" s="188"/>
      <c r="E8" s="188"/>
      <c r="F8" s="188"/>
      <c r="G8" s="188"/>
      <c r="H8" s="188"/>
      <c r="I8" s="188"/>
    </row>
    <row r="9" spans="1:9" x14ac:dyDescent="0.35">
      <c r="A9" s="188"/>
      <c r="B9" s="188"/>
      <c r="C9" s="188"/>
      <c r="D9" s="188"/>
      <c r="E9" s="188"/>
      <c r="F9" s="188"/>
      <c r="G9" s="188"/>
      <c r="H9" s="188"/>
      <c r="I9" s="188"/>
    </row>
    <row r="10" spans="1:9" x14ac:dyDescent="0.35">
      <c r="A10" s="188"/>
      <c r="B10" s="188"/>
      <c r="C10" s="188"/>
      <c r="D10" s="188"/>
      <c r="E10" s="188"/>
      <c r="F10" s="188"/>
      <c r="G10" s="188"/>
      <c r="H10" s="188"/>
      <c r="I10" s="188"/>
    </row>
    <row r="11" spans="1:9" ht="5.15" customHeight="1" x14ac:dyDescent="0.35">
      <c r="A11" s="33"/>
      <c r="B11" s="33"/>
      <c r="C11" s="33"/>
      <c r="D11" s="33"/>
      <c r="E11" s="33"/>
      <c r="F11" s="33"/>
      <c r="G11" s="33"/>
      <c r="H11" s="33"/>
      <c r="I11" s="33"/>
    </row>
    <row r="12" spans="1:9" ht="15.5" thickBot="1" x14ac:dyDescent="0.4">
      <c r="A12" s="120" t="s">
        <v>515</v>
      </c>
      <c r="B12" s="121" t="s">
        <v>6</v>
      </c>
      <c r="C12" s="122" t="s">
        <v>516</v>
      </c>
      <c r="D12" s="123" t="s">
        <v>7</v>
      </c>
      <c r="E12" s="123" t="s">
        <v>517</v>
      </c>
      <c r="F12" s="124" t="s">
        <v>9</v>
      </c>
      <c r="G12" s="123" t="s">
        <v>518</v>
      </c>
      <c r="H12" s="123" t="s">
        <v>11</v>
      </c>
      <c r="I12" s="125" t="s">
        <v>519</v>
      </c>
    </row>
    <row r="13" spans="1:9" ht="30.5" thickTop="1" x14ac:dyDescent="0.35">
      <c r="A13" s="55">
        <f>Réponses!C141</f>
        <v>96</v>
      </c>
      <c r="B13" s="55" t="str">
        <f>Réponses!D141</f>
        <v>5.1</v>
      </c>
      <c r="C13" s="56" t="str">
        <f>Réponses!F141</f>
        <v>Ai-je identifié les différents produits ou services que je peux cultiver, récolter et/ou vendre dans mon unité de gestion ?</v>
      </c>
      <c r="D13" s="57" t="str">
        <f>+Réponses!E141</f>
        <v>CAC</v>
      </c>
      <c r="E13" s="36"/>
      <c r="F13" s="37"/>
      <c r="G13" s="38" t="str">
        <f>IF(Principio13456[[#This Row],[Réponse]]="Oui","Conformité",IF(Principio13456[[#This Row],[Réponse]]="Non","Non conforme","Sans objet"))</f>
        <v>Sans objet</v>
      </c>
      <c r="H13" s="147" t="str">
        <f>IF(Principio13456[[#This Row],[Réponse]]="Non",Réponses!I141," ")</f>
        <v xml:space="preserve"> </v>
      </c>
      <c r="I13" s="40" t="str">
        <f>+IF($F13=Réponses!$G$3,Réponses!$H141,IF($F13=Réponses!$G$5,Réponses!$H$5,Réponses!$H$2))</f>
        <v>Nous attendons votre réponse</v>
      </c>
    </row>
    <row r="14" spans="1:9" ht="45" x14ac:dyDescent="0.35">
      <c r="A14" s="55">
        <f>Réponses!C142</f>
        <v>97</v>
      </c>
      <c r="B14" s="55" t="str">
        <f>Réponses!D142</f>
        <v>5.1</v>
      </c>
      <c r="C14" s="56" t="str">
        <f>Réponses!F142</f>
        <v>Est-ce que j'utilise les différents services et ressources identifiés dans mon unité de gestion, conformément à mes objectifs de gestion ?</v>
      </c>
      <c r="D14" s="57" t="str">
        <f>+Réponses!E142</f>
        <v>CAC</v>
      </c>
      <c r="E14" s="62"/>
      <c r="F14" s="46"/>
      <c r="G14" s="18" t="str">
        <f>IF(Principio13456[[#This Row],[Réponse]]="Oui","Conformité",IF(Principio13456[[#This Row],[Réponse]]="Non","Non conforme","Sans objet"))</f>
        <v>Sans objet</v>
      </c>
      <c r="H14" s="44" t="str">
        <f>IF(Principio13456[[#This Row],[Réponse]]="Non",Réponses!I142," ")</f>
        <v xml:space="preserve"> </v>
      </c>
      <c r="I14" s="74" t="str">
        <f>+IF($F14=Réponses!$G$3,Réponses!$H142,IF($F14=Réponses!$G$5,Réponses!$H$5,Réponses!$H$2))</f>
        <v>Nous attendons votre réponse</v>
      </c>
    </row>
    <row r="15" spans="1:9" ht="45" x14ac:dyDescent="0.35">
      <c r="A15" s="55">
        <f>Réponses!C143</f>
        <v>98</v>
      </c>
      <c r="B15" s="55" t="str">
        <f>Réponses!D143</f>
        <v>5.1</v>
      </c>
      <c r="C15" s="56" t="str">
        <f>Réponses!F143</f>
        <v>Ai-je rendu l'utilisation des ressources et des services présents dans l'unité de gestion accessible à d'autres personnes, conformément aux objectifs de gestion ?</v>
      </c>
      <c r="D15" s="57" t="str">
        <f>+Réponses!E143</f>
        <v>CAC</v>
      </c>
      <c r="E15" s="62"/>
      <c r="F15" s="46"/>
      <c r="G15" s="18" t="str">
        <f>IF(Principio13456[[#This Row],[Réponse]]="Oui","Conformité",IF(Principio13456[[#This Row],[Réponse]]="Non","Non conforme","Sans objet"))</f>
        <v>Sans objet</v>
      </c>
      <c r="H15" s="44" t="str">
        <f>IF(Principio13456[[#This Row],[Réponse]]="Non",Réponses!I143," ")</f>
        <v xml:space="preserve"> </v>
      </c>
      <c r="I15" s="45" t="str">
        <f>+IF($F15=Réponses!$G$3,Réponses!$H143,IF($F15=Réponses!$G$5,Réponses!$H$5,Réponses!$H$2))</f>
        <v>Nous attendons votre réponse</v>
      </c>
    </row>
    <row r="16" spans="1:9" ht="45" x14ac:dyDescent="0.35">
      <c r="A16" s="55">
        <f>Réponses!C144</f>
        <v>99</v>
      </c>
      <c r="B16" s="55" t="str">
        <f>Réponses!D144</f>
        <v>5.1</v>
      </c>
      <c r="C16" s="56" t="str">
        <f>Réponses!F144</f>
        <v>Est-ce que je comprends/utilise la procédure FSC pour les services écosystémiques ? Est-ce que je fais des déclarations promotionnelles sur les "services écosystémiques" ?</v>
      </c>
      <c r="D16" s="57" t="str">
        <f>+Réponses!E144</f>
        <v>CAC</v>
      </c>
      <c r="E16" s="41"/>
      <c r="F16" s="42"/>
      <c r="G16" s="18" t="str">
        <f>IF(Principio13456[[#This Row],[Réponse]]="Oui","Conformité",IF(Principio13456[[#This Row],[Réponse]]="Non","Non conforme","Sans objet"))</f>
        <v>Sans objet</v>
      </c>
      <c r="H16" s="44" t="str">
        <f>IF(Principio13456[[#This Row],[Réponse]]="Non",Réponses!I144," ")</f>
        <v xml:space="preserve"> </v>
      </c>
      <c r="I16" s="45" t="str">
        <f>+IF($F16=Réponses!$G$3,Réponses!$H144,IF($F16=Réponses!$G$5,Réponses!$H$5,Réponses!$H$2))</f>
        <v>Nous attendons votre réponse</v>
      </c>
    </row>
    <row r="17" spans="1:9" x14ac:dyDescent="0.35">
      <c r="A17" s="55">
        <f>Réponses!C145</f>
        <v>100</v>
      </c>
      <c r="B17" s="55" t="str">
        <f>Réponses!D145</f>
        <v>5.2</v>
      </c>
      <c r="C17" s="56" t="str">
        <f>Réponses!F145</f>
        <v>Est-ce que je récolte du bois dans mon unité de gestion ?</v>
      </c>
      <c r="D17" s="57" t="str">
        <f>+Réponses!E145</f>
        <v>CB</v>
      </c>
      <c r="E17" s="41"/>
      <c r="F17" s="42"/>
      <c r="G17" s="18" t="str">
        <f>IF(Principio13456[[#This Row],[Réponse]]="Oui","Conformité",IF(Principio13456[[#This Row],[Réponse]]="Non","Non conforme","Sans objet"))</f>
        <v>Sans objet</v>
      </c>
      <c r="H17" s="44" t="str">
        <f>IF(Principio13456[[#This Row],[Réponse]]="Non",Réponses!I145," ")</f>
        <v xml:space="preserve"> </v>
      </c>
      <c r="I17" s="45" t="str">
        <f>+IF($F17=Réponses!$G$3,Réponses!$H145,IF($F17=Réponses!$G$5,Réponses!$H$5,Réponses!$H$2))</f>
        <v>Nous attendons votre réponse</v>
      </c>
    </row>
    <row r="18" spans="1:9" ht="30" x14ac:dyDescent="0.35">
      <c r="A18" s="55">
        <f>Réponses!C146</f>
        <v>101</v>
      </c>
      <c r="B18" s="55" t="str">
        <f>Réponses!D146</f>
        <v>5.2</v>
      </c>
      <c r="C18" s="56" t="str">
        <f>Réponses!F146</f>
        <v>Ai-je déterminé les taux de récolte ou la coupe annuelle autorisée de bois ?</v>
      </c>
      <c r="D18" s="57" t="str">
        <f>+Réponses!E146</f>
        <v>CB</v>
      </c>
      <c r="E18" s="41"/>
      <c r="F18" s="42"/>
      <c r="G18" s="18" t="str">
        <f>IF(Principio13456[[#This Row],[Réponse]]="Oui","Conformité",IF(Principio13456[[#This Row],[Réponse]]="Non","Non conforme","Sans objet"))</f>
        <v>Sans objet</v>
      </c>
      <c r="H18" s="44" t="str">
        <f>IF(Principio13456[[#This Row],[Réponse]]="Non",Réponses!I146," ")</f>
        <v xml:space="preserve"> </v>
      </c>
      <c r="I18" s="45" t="str">
        <f>+IF($F18=Réponses!$G$3,Réponses!$H146,IF($F18=Réponses!$G$5,Réponses!$H$5,Réponses!$H$2))</f>
        <v>Nous attendons votre réponse</v>
      </c>
    </row>
    <row r="19" spans="1:9" ht="30" x14ac:dyDescent="0.35">
      <c r="A19" s="55">
        <f>Réponses!C147</f>
        <v>102</v>
      </c>
      <c r="B19" s="55" t="str">
        <f>Réponses!D147</f>
        <v>5.2</v>
      </c>
      <c r="C19" s="56" t="str">
        <f>Réponses!F147</f>
        <v>Est-ce que je récolte du bois à un niveau égal ou inférieur au niveau de récolte durable ?</v>
      </c>
      <c r="D19" s="57" t="str">
        <f>+Réponses!E147</f>
        <v>CB</v>
      </c>
      <c r="E19" s="47"/>
      <c r="F19" s="42"/>
      <c r="G19" s="18" t="str">
        <f>IF(Principio13456[[#This Row],[Réponse]]="Oui","Conformité",IF(Principio13456[[#This Row],[Réponse]]="Non","Non conforme","Sans objet"))</f>
        <v>Sans objet</v>
      </c>
      <c r="H19" s="44" t="str">
        <f>IF(Principio13456[[#This Row],[Réponse]]="Non",Réponses!I147," ")</f>
        <v xml:space="preserve"> </v>
      </c>
      <c r="I19" s="45" t="str">
        <f>+IF($F19=Réponses!$G$3,Réponses!$H147,IF($F19=Réponses!$G$5,Réponses!$H$5,Réponses!$H$2))</f>
        <v>Nous attendons votre réponse</v>
      </c>
    </row>
    <row r="20" spans="1:9" x14ac:dyDescent="0.35">
      <c r="A20" s="55">
        <f>Réponses!C148</f>
        <v>103</v>
      </c>
      <c r="B20" s="55" t="str">
        <f>Réponses!D148</f>
        <v>5.2</v>
      </c>
      <c r="C20" s="56" t="str">
        <f>Réponses!F148</f>
        <v>Est-ce que je tiens un registre du volume de bois que je récolte ?</v>
      </c>
      <c r="D20" s="57" t="str">
        <f>+Réponses!E148</f>
        <v>CB</v>
      </c>
      <c r="E20" s="41"/>
      <c r="F20" s="42"/>
      <c r="G20" s="18" t="str">
        <f>IF(Principio13456[[#This Row],[Réponse]]="Oui","Conformité",IF(Principio13456[[#This Row],[Réponse]]="Non","Non conforme","Sans objet"))</f>
        <v>Sans objet</v>
      </c>
      <c r="H20" s="44" t="str">
        <f>IF(Principio13456[[#This Row],[Réponse]]="Non",Réponses!I148," ")</f>
        <v xml:space="preserve"> </v>
      </c>
      <c r="I20" s="45" t="str">
        <f>+IF($F20=Réponses!$G$3,Réponses!$H148,IF($F20=Réponses!$G$5,Réponses!$H$5,Réponses!$H$2))</f>
        <v>Nous attendons votre réponse</v>
      </c>
    </row>
    <row r="21" spans="1:9" ht="45" x14ac:dyDescent="0.35">
      <c r="A21" s="55">
        <f>Réponses!C149</f>
        <v>104</v>
      </c>
      <c r="B21" s="55" t="str">
        <f>Réponses!D149</f>
        <v>5.2</v>
      </c>
      <c r="C21" s="56" t="str">
        <f>Réponses!F149</f>
        <v>Est-ce que je récolte des produits forestiers non ligneux (par exemple du latex, des noix, du miel, etc.) dans mon unité de gestion ?</v>
      </c>
      <c r="D21" s="57" t="str">
        <f>+Réponses!E149</f>
        <v>CB</v>
      </c>
      <c r="E21" s="41"/>
      <c r="F21" s="42"/>
      <c r="G21" s="18" t="str">
        <f>IF(Principio13456[[#This Row],[Réponse]]="Oui","Conformité",IF(Principio13456[[#This Row],[Réponse]]="Non","Non conforme","Sans objet"))</f>
        <v>Sans objet</v>
      </c>
      <c r="H21" s="44" t="str">
        <f>IF(Principio13456[[#This Row],[Réponse]]="Non",Réponses!I149," ")</f>
        <v xml:space="preserve"> </v>
      </c>
      <c r="I21" s="45" t="str">
        <f>+IF($F21=Réponses!$G$3,Réponses!$H149,IF($F21=Réponses!$G$5,Réponses!$H$5,Réponses!$H$2))</f>
        <v>Nous attendons votre réponse</v>
      </c>
    </row>
    <row r="22" spans="1:9" ht="30" x14ac:dyDescent="0.35">
      <c r="A22" s="55">
        <f>Réponses!C150</f>
        <v>105</v>
      </c>
      <c r="B22" s="55" t="str">
        <f>Réponses!D150</f>
        <v>5.2</v>
      </c>
      <c r="C22" s="56" t="str">
        <f>Réponses!F150</f>
        <v>Ai-je déterminé un taux de récolte durable pour les produits forestiers non ligneux que je récolte ?</v>
      </c>
      <c r="D22" s="57" t="str">
        <f>+Réponses!E150</f>
        <v>CB</v>
      </c>
      <c r="E22" s="41"/>
      <c r="F22" s="42"/>
      <c r="G22" s="18" t="str">
        <f>IF(Principio13456[[#This Row],[Réponse]]="Oui","Conformité",IF(Principio13456[[#This Row],[Réponse]]="Non","Non conforme","Sans objet"))</f>
        <v>Sans objet</v>
      </c>
      <c r="H22" s="44" t="str">
        <f>IF(Principio13456[[#This Row],[Réponse]]="Non",Réponses!I150," ")</f>
        <v xml:space="preserve"> </v>
      </c>
      <c r="I22" s="45" t="str">
        <f>+IF($F22=Réponses!$G$3,Réponses!$H150,IF($F22=Réponses!$G$5,Réponses!$H$5,Réponses!$H$2))</f>
        <v>Nous attendons votre réponse</v>
      </c>
    </row>
    <row r="23" spans="1:9" ht="30" x14ac:dyDescent="0.35">
      <c r="A23" s="55">
        <f>Réponses!C151</f>
        <v>106</v>
      </c>
      <c r="B23" s="55" t="str">
        <f>Réponses!D151</f>
        <v>5.2</v>
      </c>
      <c r="C23" s="56" t="str">
        <f>Réponses!F151</f>
        <v>Est-ce que je récolte des produits forestiers non ligneux à un niveau égal ou inférieur à ce taux durable ?</v>
      </c>
      <c r="D23" s="57" t="str">
        <f>+Réponses!E151</f>
        <v>CB</v>
      </c>
      <c r="E23" s="41"/>
      <c r="F23" s="42"/>
      <c r="G23" s="18" t="str">
        <f>IF(Principio13456[[#This Row],[Réponse]]="Oui","Conformité",IF(Principio13456[[#This Row],[Réponse]]="Non","Non conforme","Sans objet"))</f>
        <v>Sans objet</v>
      </c>
      <c r="H23" s="44" t="str">
        <f>IF(Principio13456[[#This Row],[Réponse]]="Non",Réponses!I151," ")</f>
        <v xml:space="preserve"> </v>
      </c>
      <c r="I23" s="45" t="str">
        <f>+IF($F23=Réponses!$G$3,Réponses!$H151,IF($F23=Réponses!$G$5,Réponses!$H$5,Réponses!$H$2))</f>
        <v>Nous attendons votre réponse</v>
      </c>
    </row>
    <row r="24" spans="1:9" ht="30" x14ac:dyDescent="0.35">
      <c r="A24" s="55">
        <f>Réponses!C152</f>
        <v>107</v>
      </c>
      <c r="B24" s="55" t="str">
        <f>Réponses!D152</f>
        <v>5.2</v>
      </c>
      <c r="C24" s="56" t="str">
        <f>Réponses!F152</f>
        <v>Est-ce que je tiens un registre du volume de produits forestiers non ligneux que je récolte ?</v>
      </c>
      <c r="D24" s="57" t="str">
        <f>+Réponses!E152</f>
        <v>CB</v>
      </c>
      <c r="E24" s="41"/>
      <c r="F24" s="42"/>
      <c r="G24" s="18" t="str">
        <f>IF(Principio13456[[#This Row],[Réponse]]="Oui","Conformité",IF(Principio13456[[#This Row],[Réponse]]="Non","Non conforme","Sans objet"))</f>
        <v>Sans objet</v>
      </c>
      <c r="H24" s="44" t="str">
        <f>IF(Principio13456[[#This Row],[Réponse]]="Non",Réponses!I152," ")</f>
        <v xml:space="preserve"> </v>
      </c>
      <c r="I24" s="45" t="str">
        <f>+IF($F24=Réponses!$G$3,Réponses!$H152,IF($F24=Réponses!$G$5,Réponses!$H$5,Réponses!$H$2))</f>
        <v>Nous attendons votre réponse</v>
      </c>
    </row>
    <row r="25" spans="1:9" ht="60" x14ac:dyDescent="0.35">
      <c r="A25" s="55">
        <f>Réponses!C153</f>
        <v>108</v>
      </c>
      <c r="B25" s="55" t="str">
        <f>Réponses!D153</f>
        <v>5.3</v>
      </c>
      <c r="C25" s="56" t="str">
        <f>Réponses!F153</f>
        <v>Est-ce que je tiens un registre des coûts liés à toutes les activités, y compris ceux qui contribuent à la prévention et à l'atténuation ou à la compensation des impacts négatifs de mes activités ?</v>
      </c>
      <c r="D25" s="57" t="str">
        <f>+Réponses!E153</f>
        <v>CAC</v>
      </c>
      <c r="E25" s="41"/>
      <c r="F25" s="42"/>
      <c r="G25" s="18" t="str">
        <f>IF(Principio13456[[#This Row],[Réponse]]="Oui","Conformité",IF(Principio13456[[#This Row],[Réponse]]="Non","Non conforme","Sans objet"))</f>
        <v>Sans objet</v>
      </c>
      <c r="H25" s="44" t="str">
        <f>IF(Principio13456[[#This Row],[Réponse]]="Non",Réponses!I153," ")</f>
        <v xml:space="preserve"> </v>
      </c>
      <c r="I25" s="45" t="str">
        <f>+IF($F25=Réponses!$G$3,Réponses!$H153,IF($F25=Réponses!$G$5,Réponses!$H$5,Réponses!$H$2))</f>
        <v>Nous attendons votre réponse</v>
      </c>
    </row>
    <row r="26" spans="1:9" ht="30" x14ac:dyDescent="0.35">
      <c r="A26" s="55">
        <f>Réponses!C154</f>
        <v>109</v>
      </c>
      <c r="B26" s="55" t="str">
        <f>Réponses!D154</f>
        <v>5.3</v>
      </c>
      <c r="C26" s="56" t="str">
        <f>Réponses!F154</f>
        <v>Est-ce que j'identifie les impacts positifs de mes activités de gestion forestière ?</v>
      </c>
      <c r="D26" s="57" t="str">
        <f>+Réponses!E154</f>
        <v>CAC</v>
      </c>
      <c r="E26" s="49"/>
      <c r="F26" s="42"/>
      <c r="G26" s="18" t="str">
        <f>IF(Principio13456[[#This Row],[Réponse]]="Oui","Conformité",IF(Principio13456[[#This Row],[Réponse]]="Non","Non conforme","Sans objet"))</f>
        <v>Sans objet</v>
      </c>
      <c r="H26" s="44" t="str">
        <f>IF(Principio13456[[#This Row],[Réponse]]="Non",Réponses!I154," ")</f>
        <v xml:space="preserve"> </v>
      </c>
      <c r="I26" s="45" t="str">
        <f>+IF($F26=Réponses!$G$3,Réponses!$H154,IF($F26=Réponses!$G$5,Réponses!$H$5,Réponses!$H$2))</f>
        <v>Nous attendons votre réponse</v>
      </c>
    </row>
    <row r="27" spans="1:9" x14ac:dyDescent="0.35">
      <c r="A27" s="55"/>
      <c r="B27" s="55"/>
      <c r="C27" s="56"/>
      <c r="D27" s="57"/>
      <c r="E27" s="41"/>
      <c r="F27" s="69">
        <f>+F26</f>
        <v>0</v>
      </c>
      <c r="G27" s="70" t="str">
        <f>IF(Principio13456[[#This Row],[Réponse]]="Oui","Conformité",IF(Principio13456[[#This Row],[Réponse]]="Non","Non conforme","Sans objet"))</f>
        <v>Sans objet</v>
      </c>
      <c r="H27" s="44" t="str">
        <f>IF(Principio13456[[#This Row],[Réponse]]="Non",Réponses!I155," ")</f>
        <v xml:space="preserve"> </v>
      </c>
      <c r="I27" s="45" t="str">
        <f>+IF($F27=Réponses!$G$3,Réponses!$H155,IF($F27=Réponses!$G$5,Réponses!$H$5,Réponses!$H$2))</f>
        <v>Nous attendons votre réponse</v>
      </c>
    </row>
    <row r="28" spans="1:9" ht="45" x14ac:dyDescent="0.35">
      <c r="A28" s="55">
        <f>Réponses!C156</f>
        <v>110</v>
      </c>
      <c r="B28" s="55" t="str">
        <f>Réponses!D156</f>
        <v>5.4</v>
      </c>
      <c r="C28" s="56" t="str">
        <f>Réponses!F156</f>
        <v xml:space="preserve">Est-ce que j'utilise des biens, des services ou des installations provenant de tiers ou d'entreprises ? Sont-ils issus du voisinage ? </v>
      </c>
      <c r="D28" s="57" t="str">
        <f>+Réponses!E156</f>
        <v>CAC</v>
      </c>
      <c r="E28" s="41"/>
      <c r="F28" s="42"/>
      <c r="G28" s="43" t="str">
        <f>IF(Principio13456[[#This Row],[Réponse]]="Non","Conformité",IF(Principio13456[[#This Row],[Réponse]]="Oui","Non conforme","Sans objet"))</f>
        <v>Sans objet</v>
      </c>
      <c r="H28" s="44" t="str">
        <f>IF(Principio13456[[#This Row],[Réponse]]="Oui",Réponses!I156," ")</f>
        <v xml:space="preserve"> </v>
      </c>
      <c r="I28" s="45" t="str">
        <f>+IF($F28=Réponses!$G$2,Réponses!$H156,IF($F28=Réponses!$G$5,Réponses!$H$5,Réponses!$H$2))</f>
        <v>Nous attendons votre réponse</v>
      </c>
    </row>
    <row r="29" spans="1:9" ht="45" x14ac:dyDescent="0.35">
      <c r="A29" s="55">
        <f>Réponses!C157</f>
        <v>111</v>
      </c>
      <c r="B29" s="55" t="str">
        <f>Réponses!D157</f>
        <v>5.5</v>
      </c>
      <c r="C29" s="56" t="str">
        <f>Réponses!F157</f>
        <v>Est-ce que je connais les coûts de mes activités de gestion forestière et les prix des produits que je vends ? Suis-je capable de calculer le rapport coûts/bénéfices ?</v>
      </c>
      <c r="D29" s="57" t="str">
        <f>+Réponses!E157</f>
        <v>CAC</v>
      </c>
      <c r="E29" s="62"/>
      <c r="F29" s="46"/>
      <c r="G29" s="18" t="str">
        <f>IF(Principio13456[[#This Row],[Réponse]]="Oui","Conformité",IF(Principio13456[[#This Row],[Réponse]]="Non","Non conforme","Sans objet"))</f>
        <v>Sans objet</v>
      </c>
      <c r="H29" s="44" t="str">
        <f>IF(Principio13456[[#This Row],[Réponse]]="Non",Réponses!I157," ")</f>
        <v xml:space="preserve"> </v>
      </c>
      <c r="I29" s="45" t="str">
        <f>+IF($F29=Réponses!$G$3,Réponses!$H157,IF($F29=Réponses!$G$5,Réponses!$H$5,Réponses!$H$2))</f>
        <v>Nous attendons votre réponse</v>
      </c>
    </row>
    <row r="30" spans="1:9" ht="45" x14ac:dyDescent="0.35">
      <c r="A30" s="55">
        <f>Réponses!C158</f>
        <v>112</v>
      </c>
      <c r="B30" s="55" t="str">
        <f>Réponses!D158</f>
        <v>5.5</v>
      </c>
      <c r="C30" s="56" t="str">
        <f>Réponses!F158</f>
        <v>Est-ce que je dispose et mets en œuvre les ressources allouées pour me conformer au plan de gestion et à la norme de certification FSC ?</v>
      </c>
      <c r="D30" s="57" t="str">
        <f>+Réponses!E158</f>
        <v>CAC</v>
      </c>
      <c r="E30" s="49"/>
      <c r="F30" s="42"/>
      <c r="G30" s="18" t="str">
        <f>IF(Principio13456[[#This Row],[Réponse]]="Oui","Conformité",IF(Principio13456[[#This Row],[Réponse]]="Non","Non conforme","Sans objet"))</f>
        <v>Sans objet</v>
      </c>
      <c r="H30" s="44" t="str">
        <f>IF(Principio13456[[#This Row],[Réponse]]="Non",Réponses!I158," ")</f>
        <v xml:space="preserve"> </v>
      </c>
      <c r="I30" s="45" t="str">
        <f>+IF($F30=Réponses!$G$3,Réponses!$H158,IF($F30=Réponses!$G$5,Réponses!$H$5,Réponses!$H$2))</f>
        <v>Nous attendons votre réponse</v>
      </c>
    </row>
  </sheetData>
  <sheetProtection algorithmName="SHA-512" hashValue="XGjjQhx0VE82ETOFgCuekYxHfdblEyl4YkOph/7uz+cHrVCXz5tNCj+CG4ZdcGl/rjnWKuUnCGnkZaq5raDF/A==" saltValue="oFiNPo0F3dPLzEu+rHdw/Q==" spinCount="100000" sheet="1" formatCells="0" formatRows="0" autoFilter="0" pivotTables="0"/>
  <mergeCells count="4">
    <mergeCell ref="A1:I1"/>
    <mergeCell ref="A2:I2"/>
    <mergeCell ref="A3:I3"/>
    <mergeCell ref="A5:I10"/>
  </mergeCells>
  <conditionalFormatting sqref="A13:C30">
    <cfRule type="expression" dxfId="66" priority="3">
      <formula>$D13="CAC"</formula>
    </cfRule>
  </conditionalFormatting>
  <conditionalFormatting sqref="A13:D30">
    <cfRule type="expression" dxfId="65" priority="2">
      <formula>$D13="CB"</formula>
    </cfRule>
  </conditionalFormatting>
  <conditionalFormatting sqref="D13:D30">
    <cfRule type="containsText" dxfId="64" priority="4" operator="containsText" text="CAC">
      <formula>NOT(ISERROR(SEARCH("CAC",D13)))</formula>
    </cfRule>
    <cfRule type="containsText" dxfId="63" priority="5" operator="containsText" text="CB">
      <formula>NOT(ISERROR(SEARCH("CB",D13)))</formula>
    </cfRule>
  </conditionalFormatting>
  <conditionalFormatting sqref="G13:G30">
    <cfRule type="containsText" dxfId="62" priority="6" operator="containsText" text="Conformité">
      <formula>NOT(ISERROR(SEARCH("Conformité",G13)))</formula>
    </cfRule>
    <cfRule type="containsText" dxfId="61" priority="7" operator="containsText" text="Non conforme">
      <formula>NOT(ISERROR(SEARCH("Non conforme",G13)))</formula>
    </cfRule>
  </conditionalFormatting>
  <pageMargins left="0.7" right="0.7" top="0.75" bottom="0.75" header="0.3" footer="0.3"/>
  <drawing r:id="rId1"/>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r:uid="{27307695-A762-4417-9A07-77D8A904C16E}">
          <x14:formula1>
            <xm:f>Réponses!$A$1:$A$4</xm:f>
          </x14:formula1>
          <xm:sqref>F13:F30</xm:sqref>
        </x14:dataValidation>
      </x14:dataValidations>
    </ext>
    <ext xmlns:x15="http://schemas.microsoft.com/office/spreadsheetml/2010/11/main" uri="{3A4CF648-6AED-40f4-86FF-DC5316D8AED3}">
      <x14:slicerList xmlns:x14="http://schemas.microsoft.com/office/spreadsheetml/2009/9/main">
        <x14:slicer r:id="rId3"/>
      </x14:slicerList>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83D728-B42A-481C-854F-61848811848A}">
  <sheetPr>
    <tabColor rgb="FF78BE20"/>
  </sheetPr>
  <dimension ref="A1:I44"/>
  <sheetViews>
    <sheetView showZeros="0" zoomScale="50" zoomScaleNormal="50" workbookViewId="0">
      <pane xSplit="9" ySplit="12" topLeftCell="J13" activePane="bottomRight" state="frozen"/>
      <selection pane="topRight" activeCell="J1" sqref="J1"/>
      <selection pane="bottomLeft" activeCell="A13" sqref="A13"/>
      <selection pane="bottomRight" activeCell="A3" sqref="A3:I3"/>
    </sheetView>
  </sheetViews>
  <sheetFormatPr baseColWidth="10" defaultColWidth="11.54296875" defaultRowHeight="15" x14ac:dyDescent="0.35"/>
  <cols>
    <col min="1" max="1" width="15" style="61" bestFit="1" customWidth="1"/>
    <col min="2" max="2" width="8.26953125" style="61" bestFit="1" customWidth="1"/>
    <col min="3" max="3" width="60.7265625" style="61" customWidth="1"/>
    <col min="4" max="4" width="5.54296875" style="61" customWidth="1"/>
    <col min="5" max="5" width="9.453125" style="61" hidden="1" customWidth="1"/>
    <col min="6" max="6" width="10.54296875" style="61" customWidth="1"/>
    <col min="7" max="7" width="20.7265625" style="61" bestFit="1" customWidth="1"/>
    <col min="8" max="8" width="15.54296875" style="61" customWidth="1"/>
    <col min="9" max="9" width="69.453125" style="61" customWidth="1"/>
    <col min="10" max="16384" width="11.54296875" style="61"/>
  </cols>
  <sheetData>
    <row r="1" spans="1:9" ht="24.5" x14ac:dyDescent="0.35">
      <c r="A1" s="191" t="s">
        <v>513</v>
      </c>
      <c r="B1" s="192"/>
      <c r="C1" s="192"/>
      <c r="D1" s="192"/>
      <c r="E1" s="192"/>
      <c r="F1" s="192"/>
      <c r="G1" s="192"/>
      <c r="H1" s="192"/>
      <c r="I1" s="193"/>
    </row>
    <row r="2" spans="1:9" ht="55.15" customHeight="1" x14ac:dyDescent="0.35">
      <c r="A2" s="189" t="s">
        <v>524</v>
      </c>
      <c r="B2" s="190"/>
      <c r="C2" s="190"/>
      <c r="D2" s="190"/>
      <c r="E2" s="190"/>
      <c r="F2" s="190"/>
      <c r="G2" s="190"/>
      <c r="H2" s="190"/>
      <c r="I2" s="190"/>
    </row>
    <row r="3" spans="1:9" x14ac:dyDescent="0.35">
      <c r="A3" s="187" t="s">
        <v>686</v>
      </c>
      <c r="B3" s="187"/>
      <c r="C3" s="187"/>
      <c r="D3" s="187"/>
      <c r="E3" s="187"/>
      <c r="F3" s="187"/>
      <c r="G3" s="187"/>
      <c r="H3" s="187"/>
      <c r="I3" s="187"/>
    </row>
    <row r="4" spans="1:9" ht="5.15" customHeight="1" x14ac:dyDescent="0.35">
      <c r="A4" s="1"/>
      <c r="B4" s="1"/>
      <c r="C4" s="1"/>
      <c r="D4" s="1"/>
      <c r="E4" s="1"/>
      <c r="F4" s="1"/>
      <c r="G4" s="1"/>
      <c r="H4" s="1"/>
      <c r="I4" s="1"/>
    </row>
    <row r="5" spans="1:9" x14ac:dyDescent="0.35">
      <c r="A5" s="188"/>
      <c r="B5" s="188"/>
      <c r="C5" s="188"/>
      <c r="D5" s="188"/>
      <c r="E5" s="188"/>
      <c r="F5" s="188"/>
      <c r="G5" s="188"/>
      <c r="H5" s="188"/>
      <c r="I5" s="188"/>
    </row>
    <row r="6" spans="1:9" x14ac:dyDescent="0.35">
      <c r="A6" s="188"/>
      <c r="B6" s="188"/>
      <c r="C6" s="188"/>
      <c r="D6" s="188"/>
      <c r="E6" s="188"/>
      <c r="F6" s="188"/>
      <c r="G6" s="188"/>
      <c r="H6" s="188"/>
      <c r="I6" s="188"/>
    </row>
    <row r="7" spans="1:9" x14ac:dyDescent="0.35">
      <c r="A7" s="188"/>
      <c r="B7" s="188"/>
      <c r="C7" s="188"/>
      <c r="D7" s="188"/>
      <c r="E7" s="188"/>
      <c r="F7" s="188"/>
      <c r="G7" s="188"/>
      <c r="H7" s="188"/>
      <c r="I7" s="188"/>
    </row>
    <row r="8" spans="1:9" x14ac:dyDescent="0.35">
      <c r="A8" s="188"/>
      <c r="B8" s="188"/>
      <c r="C8" s="188"/>
      <c r="D8" s="188"/>
      <c r="E8" s="188"/>
      <c r="F8" s="188"/>
      <c r="G8" s="188"/>
      <c r="H8" s="188"/>
      <c r="I8" s="188"/>
    </row>
    <row r="9" spans="1:9" x14ac:dyDescent="0.35">
      <c r="A9" s="188"/>
      <c r="B9" s="188"/>
      <c r="C9" s="188"/>
      <c r="D9" s="188"/>
      <c r="E9" s="188"/>
      <c r="F9" s="188"/>
      <c r="G9" s="188"/>
      <c r="H9" s="188"/>
      <c r="I9" s="188"/>
    </row>
    <row r="10" spans="1:9" x14ac:dyDescent="0.35">
      <c r="A10" s="188"/>
      <c r="B10" s="188"/>
      <c r="C10" s="188"/>
      <c r="D10" s="188"/>
      <c r="E10" s="188"/>
      <c r="F10" s="188"/>
      <c r="G10" s="188"/>
      <c r="H10" s="188"/>
      <c r="I10" s="188"/>
    </row>
    <row r="11" spans="1:9" ht="5.15" customHeight="1" x14ac:dyDescent="0.35">
      <c r="A11" s="33"/>
      <c r="B11" s="33"/>
      <c r="C11" s="33"/>
      <c r="D11" s="33"/>
      <c r="E11" s="33"/>
      <c r="F11" s="33"/>
      <c r="G11" s="33"/>
      <c r="H11" s="33"/>
      <c r="I11" s="33"/>
    </row>
    <row r="12" spans="1:9" ht="15.5" thickBot="1" x14ac:dyDescent="0.4">
      <c r="A12" s="120" t="s">
        <v>515</v>
      </c>
      <c r="B12" s="121" t="s">
        <v>6</v>
      </c>
      <c r="C12" s="122" t="s">
        <v>516</v>
      </c>
      <c r="D12" s="123" t="s">
        <v>7</v>
      </c>
      <c r="E12" s="123" t="s">
        <v>517</v>
      </c>
      <c r="F12" s="124" t="s">
        <v>9</v>
      </c>
      <c r="G12" s="123" t="s">
        <v>518</v>
      </c>
      <c r="H12" s="123" t="s">
        <v>11</v>
      </c>
      <c r="I12" s="125" t="s">
        <v>519</v>
      </c>
    </row>
    <row r="13" spans="1:9" ht="60.5" thickTop="1" x14ac:dyDescent="0.35">
      <c r="A13" s="55">
        <f>Réponses!C159</f>
        <v>113</v>
      </c>
      <c r="B13" s="55" t="str">
        <f>Réponses!D159</f>
        <v>6.1</v>
      </c>
      <c r="C13" s="56" t="str">
        <f>Réponses!F159</f>
        <v>Est-ce que je dispose d'une évaluation qui identifie les valeurs environnementales au sein de mon unité de gestion ou en dehors de mon unité de gestion lorsqu'elles sont susceptibles d'être affectées par mes activités ?</v>
      </c>
      <c r="D13" s="57" t="str">
        <f>+Réponses!E159</f>
        <v>CB</v>
      </c>
      <c r="E13" s="36"/>
      <c r="F13" s="37"/>
      <c r="G13" s="38" t="str">
        <f>IF(Principio137[[#This Row],[Réponse]]="Oui","Conformité",IF(Principio137[[#This Row],[Réponse]]="Non","Non conforme","Sans objet"))</f>
        <v>Sans objet</v>
      </c>
      <c r="H13" s="39" t="str">
        <f>IF(Principio137[[#This Row],[Réponse]]="Non",Réponses!I159," ")</f>
        <v xml:space="preserve"> </v>
      </c>
      <c r="I13" s="40" t="str">
        <f>+IF($F13=Réponses!$G$3,Réponses!$H159,IF($F13=Réponses!$G$5,Réponses!$H$5,Réponses!$H$2))</f>
        <v>Nous attendons votre réponse</v>
      </c>
    </row>
    <row r="14" spans="1:9" x14ac:dyDescent="0.35">
      <c r="A14" s="55"/>
      <c r="B14" s="55"/>
      <c r="C14" s="56"/>
      <c r="D14" s="57"/>
      <c r="E14" s="41"/>
      <c r="F14" s="69">
        <f>+F13</f>
        <v>0</v>
      </c>
      <c r="G14" s="69" t="str">
        <f>IF(Principio137[[#This Row],[Réponse]]="Oui","Conformité",IF(Principio137[[#This Row],[Réponse]]="Non","Non conforme","Sans objet"))</f>
        <v>Sans objet</v>
      </c>
      <c r="H14" s="44" t="str">
        <f>IF(Principio137[[#This Row],[Réponse]]="Non",Réponses!I160," ")</f>
        <v xml:space="preserve"> </v>
      </c>
      <c r="I14" s="45" t="str">
        <f>+IF($F14=Réponses!$G$3,Réponses!$H160,IF($F14=Réponses!$G$10,Réponses!$H$5,Réponses!$H$2))</f>
        <v>Nous attendons votre réponse</v>
      </c>
    </row>
    <row r="15" spans="1:9" x14ac:dyDescent="0.35">
      <c r="A15" s="55"/>
      <c r="B15" s="55"/>
      <c r="C15" s="56"/>
      <c r="D15" s="57"/>
      <c r="E15" s="41"/>
      <c r="F15" s="69">
        <f>+F13</f>
        <v>0</v>
      </c>
      <c r="G15" s="69" t="str">
        <f>IF(Principio137[[#This Row],[Réponse]]="Oui","Conformité",IF(Principio137[[#This Row],[Réponse]]="Non","Non conforme","Sans objet"))</f>
        <v>Sans objet</v>
      </c>
      <c r="H15" s="44" t="str">
        <f>IF(Principio137[[#This Row],[Réponse]]="Non",Réponses!I161," ")</f>
        <v xml:space="preserve"> </v>
      </c>
      <c r="I15" s="45" t="str">
        <f>+IF($F15=Réponses!$G$3,Réponses!$H161,IF($F15=Réponses!$G$10,Réponses!$H$5,Réponses!$H$2))</f>
        <v>Nous attendons votre réponse</v>
      </c>
    </row>
    <row r="16" spans="1:9" ht="45" x14ac:dyDescent="0.35">
      <c r="A16" s="55">
        <f>Réponses!C162</f>
        <v>114</v>
      </c>
      <c r="B16" s="55" t="str">
        <f>Réponses!D162</f>
        <v>6.2</v>
      </c>
      <c r="C16" s="56" t="str">
        <f>Réponses!F162</f>
        <v>Avant de mener des activités de gestion, suis-je conscient des impacts potentiels sur les valeurs environnementales identifiées ?</v>
      </c>
      <c r="D16" s="57" t="str">
        <f>+Réponses!E162</f>
        <v>CB</v>
      </c>
      <c r="E16" s="63" t="s">
        <v>517</v>
      </c>
      <c r="F16" s="42"/>
      <c r="G16" s="43" t="str">
        <f>IF(Principio137[[#This Row],[Réponse]]="Oui","Conformité",IF(Principio137[[#This Row],[Réponse]]="Non","Non conforme","Sans objet"))</f>
        <v>Sans objet</v>
      </c>
      <c r="H16" s="44" t="str">
        <f>IF(Principio137[[#This Row],[Réponse]]="Non",Réponses!I162," ")</f>
        <v xml:space="preserve"> </v>
      </c>
      <c r="I16" s="45" t="str">
        <f>+IF($F16=Réponses!$G$3,Réponses!$H162,IF($F16=Réponses!$G$10,Réponses!$H$5,Réponses!$H$2))</f>
        <v>Nous attendons votre réponse</v>
      </c>
    </row>
    <row r="17" spans="1:9" x14ac:dyDescent="0.35">
      <c r="A17" s="55"/>
      <c r="B17" s="55"/>
      <c r="C17" s="56"/>
      <c r="D17" s="57"/>
      <c r="E17" s="63" t="s">
        <v>517</v>
      </c>
      <c r="F17" s="69">
        <f>+F16</f>
        <v>0</v>
      </c>
      <c r="G17" s="69" t="str">
        <f>IF(Principio137[[#This Row],[Réponse]]="Oui","Conformité",IF(Principio137[[#This Row],[Réponse]]="Non","Non conforme","Sans objet"))</f>
        <v>Sans objet</v>
      </c>
      <c r="H17" s="44" t="str">
        <f>IF(Principio137[[#This Row],[Réponse]]="Non",Réponses!I163," ")</f>
        <v xml:space="preserve"> </v>
      </c>
      <c r="I17" s="45" t="str">
        <f>+IF($F17=Réponses!$G$3,Réponses!$H163,IF($F17=Réponses!$G$10,Réponses!$H$5,Réponses!$H$2))</f>
        <v>Nous attendons votre réponse</v>
      </c>
    </row>
    <row r="18" spans="1:9" ht="45" x14ac:dyDescent="0.35">
      <c r="A18" s="55">
        <f>Réponses!C164</f>
        <v>115</v>
      </c>
      <c r="B18" s="55" t="str">
        <f>Réponses!D164</f>
        <v>6.3</v>
      </c>
      <c r="C18" s="56" t="str">
        <f>Réponses!F164</f>
        <v>Est-ce que j'exerce mes activités de manière à prévenir et à protéger les valeurs environnementales contre d'éventuelles incidences négatives ?</v>
      </c>
      <c r="D18" s="57" t="str">
        <f>+Réponses!E164</f>
        <v>CB</v>
      </c>
      <c r="E18" s="63" t="s">
        <v>517</v>
      </c>
      <c r="F18" s="42"/>
      <c r="G18" s="43" t="str">
        <f>IF(Principio137[[#This Row],[Réponse]]="Oui","Conformité",IF(Principio137[[#This Row],[Réponse]]="Non","Non conforme","Sans objet"))</f>
        <v>Sans objet</v>
      </c>
      <c r="H18" s="44" t="str">
        <f>IF(Principio137[[#This Row],[Réponse]]="Non",Réponses!I164," ")</f>
        <v xml:space="preserve"> </v>
      </c>
      <c r="I18" s="45" t="str">
        <f>+IF($F18=Réponses!$G$3,Réponses!$H164,IF($F18=Réponses!$G$10,Réponses!$H$5,Réponses!$H$2))</f>
        <v>Nous attendons votre réponse</v>
      </c>
    </row>
    <row r="19" spans="1:9" x14ac:dyDescent="0.35">
      <c r="A19" s="55"/>
      <c r="B19" s="55"/>
      <c r="C19" s="56"/>
      <c r="D19" s="57"/>
      <c r="E19" s="63" t="s">
        <v>517</v>
      </c>
      <c r="F19" s="69">
        <f>+F18</f>
        <v>0</v>
      </c>
      <c r="G19" s="69" t="str">
        <f>IF(Principio137[[#This Row],[Réponse]]="Oui","Conformité",IF(Principio137[[#This Row],[Réponse]]="Non","Non conforme","Sans objet"))</f>
        <v>Sans objet</v>
      </c>
      <c r="H19" s="44" t="str">
        <f>IF(Principio137[[#This Row],[Réponse]]="Non",Réponses!I165," ")</f>
        <v xml:space="preserve"> </v>
      </c>
      <c r="I19" s="45" t="str">
        <f>+IF($F19=Réponses!$G$3,Réponses!$H165,IF($F19=Réponses!$G$10,Réponses!$H$5,Réponses!$H$2))</f>
        <v>Nous attendons votre réponse</v>
      </c>
    </row>
    <row r="20" spans="1:9" ht="30" x14ac:dyDescent="0.35">
      <c r="A20" s="55">
        <f>Réponses!C166</f>
        <v>116</v>
      </c>
      <c r="B20" s="55" t="str">
        <f>Réponses!D166</f>
        <v>6.3</v>
      </c>
      <c r="C20" s="56" t="str">
        <f>Réponses!F166</f>
        <v>Si j'ai causé un impact, dois-je modifier mes pratiques et réparer ou atténuer les dommages causés ?</v>
      </c>
      <c r="D20" s="57" t="str">
        <f>+Réponses!E166</f>
        <v>CB</v>
      </c>
      <c r="E20" s="63" t="s">
        <v>517</v>
      </c>
      <c r="F20" s="42"/>
      <c r="G20" s="43" t="str">
        <f>IF(Principio137[[#This Row],[Réponse]]="Oui","Conformité",IF(Principio137[[#This Row],[Réponse]]="Non","Non conforme","Sans objet"))</f>
        <v>Sans objet</v>
      </c>
      <c r="H20" s="44" t="str">
        <f>IF(Principio137[[#This Row],[Réponse]]="Non",Réponses!I166," ")</f>
        <v xml:space="preserve"> </v>
      </c>
      <c r="I20" s="45" t="str">
        <f>+IF($F20=Réponses!$G$3,Réponses!$H166,IF($F20=Réponses!$G$10,Réponses!$H$5,Réponses!$H$2))</f>
        <v>Nous attendons votre réponse</v>
      </c>
    </row>
    <row r="21" spans="1:9" ht="45" x14ac:dyDescent="0.35">
      <c r="A21" s="55">
        <f>Réponses!C167</f>
        <v>117</v>
      </c>
      <c r="B21" s="55" t="str">
        <f>Réponses!D167</f>
        <v>6.4</v>
      </c>
      <c r="C21" s="56" t="str">
        <f>Réponses!F167</f>
        <v>Dans l'évaluation des valeurs environnementales, est-ce que j'identifie des espèces rares, menacées ou inscrites sur la liste CITES, ainsi que leurs habitats ?</v>
      </c>
      <c r="D21" s="57" t="str">
        <f>+Réponses!E167</f>
        <v>CB</v>
      </c>
      <c r="E21" s="41"/>
      <c r="F21" s="42"/>
      <c r="G21" s="43" t="str">
        <f>IF(Principio137[[#This Row],[Réponse]]="Oui","Conformité",IF(Principio137[[#This Row],[Réponse]]="Non","Non conforme","Sans objet"))</f>
        <v>Sans objet</v>
      </c>
      <c r="H21" s="44" t="str">
        <f>IF(Principio137[[#This Row],[Réponse]]="Non",Réponses!I167," ")</f>
        <v xml:space="preserve"> </v>
      </c>
      <c r="I21" s="45" t="str">
        <f>+IF($F21=Réponses!$G$3,Réponses!$H167,IF($F21=Réponses!$G$10,Réponses!$H$5,Réponses!$H$2))</f>
        <v>Nous attendons votre réponse</v>
      </c>
    </row>
    <row r="22" spans="1:9" ht="45" x14ac:dyDescent="0.35">
      <c r="A22" s="55">
        <f>Réponses!C168</f>
        <v>118</v>
      </c>
      <c r="B22" s="55" t="str">
        <f>Réponses!D168</f>
        <v>6.4</v>
      </c>
      <c r="C22" s="56" t="str">
        <f>Réponses!F168</f>
        <v>Si des espèces rares et menacées, des espèces inscrites à la CITES et leurs habitats sont identifiés, ai-je mis en place des mesures pour protéger ces espèces et leurs habitats ?</v>
      </c>
      <c r="D22" s="57" t="str">
        <f>+Réponses!E168</f>
        <v>CB</v>
      </c>
      <c r="E22" s="41"/>
      <c r="F22" s="42"/>
      <c r="G22" s="43" t="str">
        <f>IF(Principio137[[#This Row],[Réponse]]="Oui","Conformité",IF(Principio137[[#This Row],[Réponse]]="Non","Non conforme","Sans objet"))</f>
        <v>Sans objet</v>
      </c>
      <c r="H22" s="44" t="str">
        <f>IF(Principio137[[#This Row],[Réponse]]="Non",Réponses!I168," ")</f>
        <v xml:space="preserve"> </v>
      </c>
      <c r="I22" s="45" t="str">
        <f>+IF($F22=Réponses!$G$3,Réponses!$H168,IF($F22=Réponses!$G$10,Réponses!$H$5,Réponses!$H$2))</f>
        <v>Nous attendons votre réponse</v>
      </c>
    </row>
    <row r="23" spans="1:9" x14ac:dyDescent="0.35">
      <c r="A23" s="55"/>
      <c r="B23" s="55"/>
      <c r="C23" s="56"/>
      <c r="D23" s="57"/>
      <c r="E23" s="41"/>
      <c r="F23" s="69">
        <f>+F22</f>
        <v>0</v>
      </c>
      <c r="G23" s="69" t="str">
        <f>IF(Principio137[[#This Row],[Réponse]]="Oui","Conformité",IF(Principio137[[#This Row],[Réponse]]="Non","Non conforme","Sans objet"))</f>
        <v>Sans objet</v>
      </c>
      <c r="H23" s="44" t="str">
        <f>IF(Principio137[[#This Row],[Réponse]]="Non",Réponses!I169," ")</f>
        <v xml:space="preserve"> </v>
      </c>
      <c r="I23" s="45" t="str">
        <f>+IF($F23=Réponses!$G$3,Réponses!$H169,IF($F23=Réponses!$G$10,Réponses!$H$5,Réponses!$H$2))</f>
        <v>Nous attendons votre réponse</v>
      </c>
    </row>
    <row r="24" spans="1:9" x14ac:dyDescent="0.35">
      <c r="A24" s="55"/>
      <c r="B24" s="55"/>
      <c r="C24" s="56"/>
      <c r="D24" s="57"/>
      <c r="E24" s="49"/>
      <c r="F24" s="69">
        <f>+F22</f>
        <v>0</v>
      </c>
      <c r="G24" s="69" t="str">
        <f>IF(Principio137[[#This Row],[Réponse]]="Oui","Conformité",IF(Principio137[[#This Row],[Réponse]]="Non","Non conforme","Sans objet"))</f>
        <v>Sans objet</v>
      </c>
      <c r="H24" s="44" t="str">
        <f>IF(Principio137[[#This Row],[Réponse]]="Non",Réponses!I170," ")</f>
        <v xml:space="preserve"> </v>
      </c>
      <c r="I24" s="45" t="str">
        <f>+IF($F24=Réponses!$G$3,Réponses!$H170,IF($F24=Réponses!$G$10,Réponses!$H$5,Réponses!$H$2))</f>
        <v>Nous attendons votre réponse</v>
      </c>
    </row>
    <row r="25" spans="1:9" ht="60" x14ac:dyDescent="0.35">
      <c r="A25" s="55">
        <f>Réponses!C171</f>
        <v>119</v>
      </c>
      <c r="B25" s="55" t="str">
        <f>Réponses!D171</f>
        <v>6.4</v>
      </c>
      <c r="C25" s="56" t="str">
        <f>Réponses!F171</f>
        <v>Si des espèces rares et menacées, des espèces inscrites à la CITES et leurs habitats sont identifiés, ai-je mis en place des mesures pour empêcher la chasse, la pêche, le piégeage ou la récolte de ces espèces ?</v>
      </c>
      <c r="D25" s="57" t="str">
        <f>+Réponses!E171</f>
        <v>CB</v>
      </c>
      <c r="E25" s="41"/>
      <c r="F25" s="42"/>
      <c r="G25" s="43" t="str">
        <f>IF(Principio137[[#This Row],[Réponse]]="Oui","Conformité",IF(Principio137[[#This Row],[Réponse]]="Non","Non conforme","Sans objet"))</f>
        <v>Sans objet</v>
      </c>
      <c r="H25" s="44" t="str">
        <f>IF(Principio137[[#This Row],[Réponse]]="Non",Réponses!I171," ")</f>
        <v xml:space="preserve"> </v>
      </c>
      <c r="I25" s="45" t="str">
        <f>+IF($F25=Réponses!$G$3,Réponses!$H171,IF($F25=Réponses!$G$10,Réponses!$H$5,Réponses!$H$2))</f>
        <v>Nous attendons votre réponse</v>
      </c>
    </row>
    <row r="26" spans="1:9" ht="30" x14ac:dyDescent="0.35">
      <c r="A26" s="55">
        <f>Réponses!C172</f>
        <v>120</v>
      </c>
      <c r="B26" s="55" t="str">
        <f>Réponses!D172</f>
        <v>6.5</v>
      </c>
      <c r="C26" s="56" t="str">
        <f>Réponses!F172</f>
        <v>Ai-je identifié des écosystèmes indigènes dans mon unité de gestion ?</v>
      </c>
      <c r="D26" s="57" t="str">
        <f>+Réponses!E172</f>
        <v>CB</v>
      </c>
      <c r="E26" s="63" t="s">
        <v>517</v>
      </c>
      <c r="F26" s="42"/>
      <c r="G26" s="43" t="str">
        <f>IF(Principio137[[#This Row],[Réponse]]="Oui","Conformité",IF(Principio137[[#This Row],[Réponse]]="Non","Non conforme","Sans objet"))</f>
        <v>Sans objet</v>
      </c>
      <c r="H26" s="44" t="str">
        <f>IF(Principio137[[#This Row],[Réponse]]="Non",Réponses!I172," ")</f>
        <v xml:space="preserve"> </v>
      </c>
      <c r="I26" s="45" t="str">
        <f>+IF($F26=Réponses!$G$3,Réponses!$H172,IF($F26=Réponses!$G$10,Réponses!$H$5,Réponses!$H$2))</f>
        <v>Nous attendons votre réponse</v>
      </c>
    </row>
    <row r="27" spans="1:9" x14ac:dyDescent="0.35">
      <c r="A27" s="55"/>
      <c r="B27" s="55"/>
      <c r="C27" s="56"/>
      <c r="D27" s="57"/>
      <c r="E27" s="63" t="s">
        <v>517</v>
      </c>
      <c r="F27" s="69">
        <f>+F26</f>
        <v>0</v>
      </c>
      <c r="G27" s="69" t="str">
        <f>IF(Principio137[[#This Row],[Réponse]]="Oui","Conformité",IF(Principio137[[#This Row],[Réponse]]="Non","Non conforme","Sans objet"))</f>
        <v>Sans objet</v>
      </c>
      <c r="H27" s="44" t="str">
        <f>IF(Principio137[[#This Row],[Réponse]]="Non",Réponses!I173," ")</f>
        <v xml:space="preserve"> </v>
      </c>
      <c r="I27" s="45" t="str">
        <f>+IF($F27=Réponses!$G$3,Réponses!$H173,IF($F27=Réponses!$G$10,Réponses!$H$5,Réponses!$H$2))</f>
        <v>Nous attendons votre réponse</v>
      </c>
    </row>
    <row r="28" spans="1:9" ht="30" x14ac:dyDescent="0.35">
      <c r="A28" s="55">
        <f>Réponses!C174</f>
        <v>121</v>
      </c>
      <c r="B28" s="55" t="str">
        <f>Réponses!D174</f>
        <v>6.5</v>
      </c>
      <c r="C28" s="56" t="str">
        <f>Réponses!F174</f>
        <v>Est-ce que je protège les écosystèmes indigènes dans mon unité de gestion ?</v>
      </c>
      <c r="D28" s="57" t="str">
        <f>+Réponses!E174</f>
        <v>CB</v>
      </c>
      <c r="E28" s="63" t="s">
        <v>517</v>
      </c>
      <c r="F28" s="42"/>
      <c r="G28" s="43" t="str">
        <f>IF(Principio137[[#This Row],[Réponse]]="Oui","Conformité",IF(Principio137[[#This Row],[Réponse]]="Non","Non conforme","Sans objet"))</f>
        <v>Sans objet</v>
      </c>
      <c r="H28" s="44" t="str">
        <f>IF(Principio137[[#This Row],[Réponse]]="Non",Réponses!I174," ")</f>
        <v xml:space="preserve"> </v>
      </c>
      <c r="I28" s="45" t="str">
        <f>+IF($F28=Réponses!$G$3,Réponses!$H174,IF($F28=Réponses!$G$10,Réponses!$H$5,Réponses!$H$2))</f>
        <v>Nous attendons votre réponse</v>
      </c>
    </row>
    <row r="29" spans="1:9" x14ac:dyDescent="0.35">
      <c r="A29" s="55"/>
      <c r="B29" s="55"/>
      <c r="C29" s="56"/>
      <c r="D29" s="57"/>
      <c r="E29" s="63" t="s">
        <v>517</v>
      </c>
      <c r="F29" s="69">
        <f>+F28</f>
        <v>0</v>
      </c>
      <c r="G29" s="69" t="str">
        <f>IF(Principio137[[#This Row],[Réponse]]="Oui","Conformité",IF(Principio137[[#This Row],[Réponse]]="Non","Non conforme","Sans objet"))</f>
        <v>Sans objet</v>
      </c>
      <c r="H29" s="44" t="str">
        <f>IF(Principio137[[#This Row],[Réponse]]="Non",Réponses!I175," ")</f>
        <v xml:space="preserve"> </v>
      </c>
      <c r="I29" s="45" t="str">
        <f>+IF($F29=Réponses!$G$3,Réponses!$H175,IF($F29=Réponses!$G$10,Réponses!$H$5,Réponses!$H$2))</f>
        <v>Nous attendons votre réponse</v>
      </c>
    </row>
    <row r="30" spans="1:9" ht="30" x14ac:dyDescent="0.35">
      <c r="A30" s="55">
        <f>Réponses!C176</f>
        <v>122</v>
      </c>
      <c r="B30" s="55" t="str">
        <f>Réponses!D176</f>
        <v>6.5</v>
      </c>
      <c r="C30" s="56" t="str">
        <f>Réponses!F176</f>
        <v>Est-ce que je contribue à la restauration et à la régénération des écosystèmes dans des conditions naturelles ?</v>
      </c>
      <c r="D30" s="57" t="str">
        <f>+Réponses!E176</f>
        <v>CB</v>
      </c>
      <c r="E30" s="63" t="s">
        <v>517</v>
      </c>
      <c r="F30" s="42"/>
      <c r="G30" s="43" t="str">
        <f>IF(Principio137[[#This Row],[Réponse]]="Oui","Conformité",IF(Principio137[[#This Row],[Réponse]]="Non","Non conforme","Sans objet"))</f>
        <v>Sans objet</v>
      </c>
      <c r="H30" s="44" t="str">
        <f>IF(Principio137[[#This Row],[Réponse]]="Non",Réponses!I176," ")</f>
        <v xml:space="preserve"> </v>
      </c>
      <c r="I30" s="45" t="str">
        <f>+IF($F30=Réponses!$G$3,Réponses!$H176,IF($F30=Réponses!$G$10,Réponses!$H$5,Réponses!$H$2))</f>
        <v>Nous attendons votre réponse</v>
      </c>
    </row>
    <row r="31" spans="1:9" x14ac:dyDescent="0.35">
      <c r="A31" s="55"/>
      <c r="B31" s="55"/>
      <c r="C31" s="56"/>
      <c r="D31" s="57"/>
      <c r="E31" s="63" t="s">
        <v>517</v>
      </c>
      <c r="F31" s="69">
        <f>+F30</f>
        <v>0</v>
      </c>
      <c r="G31" s="69" t="str">
        <f>IF(Principio137[[#This Row],[Réponse]]="Oui","Conformité",IF(Principio137[[#This Row],[Réponse]]="Non","Non conforme","Sans objet"))</f>
        <v>Sans objet</v>
      </c>
      <c r="H31" s="44" t="str">
        <f>IF(Principio137[[#This Row],[Réponse]]="Non",Réponses!I177," ")</f>
        <v xml:space="preserve"> </v>
      </c>
      <c r="I31" s="45" t="str">
        <f>+IF($F31=Réponses!$G$3,Réponses!$H177,IF($F31=Réponses!$G$10,Réponses!$H$5,Réponses!$H$2))</f>
        <v>Nous attendons votre réponse</v>
      </c>
    </row>
    <row r="32" spans="1:9" ht="45" x14ac:dyDescent="0.35">
      <c r="A32" s="55">
        <f>Réponses!C178</f>
        <v>123</v>
      </c>
      <c r="B32" s="55" t="str">
        <f>Réponses!D178</f>
        <v>6.5</v>
      </c>
      <c r="C32" s="56" t="str">
        <f>Réponses!F178</f>
        <v>Les zones d'écosystèmes indigènes, associées à d'autres éléments de conservation, couvrent-elles une superficie égale ou supérieure à 10 % de mon unité de gestion ?</v>
      </c>
      <c r="D32" s="57" t="str">
        <f>+Réponses!E178</f>
        <v>CB</v>
      </c>
      <c r="E32" s="63" t="s">
        <v>517</v>
      </c>
      <c r="F32" s="42"/>
      <c r="G32" s="43" t="str">
        <f>IF(Principio137[[#This Row],[Réponse]]="Oui","Conformité",IF(Principio137[[#This Row],[Réponse]]="Non","Non conforme","Sans objet"))</f>
        <v>Sans objet</v>
      </c>
      <c r="H32" s="44" t="str">
        <f>IF(Principio137[[#This Row],[Réponse]]="Non",Réponses!I178," ")</f>
        <v xml:space="preserve"> </v>
      </c>
      <c r="I32" s="45" t="str">
        <f>+IF($F32=Réponses!$G$3,Réponses!$H178,IF($F32=Réponses!$G$10,Réponses!$H$5,Réponses!$H$2))</f>
        <v>Nous attendons votre réponse</v>
      </c>
    </row>
    <row r="33" spans="1:9" ht="45" x14ac:dyDescent="0.35">
      <c r="A33" s="55">
        <f>Réponses!C179</f>
        <v>124</v>
      </c>
      <c r="B33" s="55" t="str">
        <f>Réponses!D179</f>
        <v>6.6</v>
      </c>
      <c r="C33" s="56" t="str">
        <f>Réponses!F179</f>
        <v>Est-ce que je protège les espèces vivant dans les zones d'écosystèmes indigènes et leurs habitats dans l'unité de gestion ?</v>
      </c>
      <c r="D33" s="57" t="str">
        <f>+Réponses!E179</f>
        <v>CAC</v>
      </c>
      <c r="E33" s="41"/>
      <c r="F33" s="42"/>
      <c r="G33" s="43" t="str">
        <f>IF(Principio137[[#This Row],[Réponse]]="Oui","Conformité",IF(Principio137[[#This Row],[Réponse]]="Non","Non conforme","Sans objet"))</f>
        <v>Sans objet</v>
      </c>
      <c r="H33" s="44" t="str">
        <f>IF(Principio137[[#This Row],[Réponse]]="Non",Réponses!I179," ")</f>
        <v xml:space="preserve"> </v>
      </c>
      <c r="I33" s="45" t="str">
        <f>+IF($F33=Réponses!$G$3,Réponses!$H179,IF($F33=Réponses!$G$10,Réponses!$H$5,Réponses!$H$2))</f>
        <v>Nous attendons votre réponse</v>
      </c>
    </row>
    <row r="34" spans="1:9" x14ac:dyDescent="0.35">
      <c r="A34" s="55"/>
      <c r="B34" s="55"/>
      <c r="C34" s="56"/>
      <c r="D34" s="57"/>
      <c r="E34" s="41"/>
      <c r="F34" s="69">
        <f>+F33</f>
        <v>0</v>
      </c>
      <c r="G34" s="69" t="str">
        <f>IF(Principio137[[#This Row],[Réponse]]="Oui","Conformité",IF(Principio137[[#This Row],[Réponse]]="Non","Non conforme","Sans objet"))</f>
        <v>Sans objet</v>
      </c>
      <c r="H34" s="44" t="str">
        <f>IF(Principio137[[#This Row],[Réponse]]="Non",Réponses!I180," ")</f>
        <v xml:space="preserve"> </v>
      </c>
      <c r="I34" s="45" t="str">
        <f>+IF($F34=Réponses!$G$3,Réponses!$H180,IF($F34=Réponses!$G$10,Réponses!$H$5,Réponses!$H$2))</f>
        <v>Nous attendons votre réponse</v>
      </c>
    </row>
    <row r="35" spans="1:9" ht="45" x14ac:dyDescent="0.35">
      <c r="A35" s="55">
        <f>Réponses!C181</f>
        <v>125</v>
      </c>
      <c r="B35" s="55" t="str">
        <f>Réponses!D181</f>
        <v>6.7</v>
      </c>
      <c r="C35" s="56" t="str">
        <f>Réponses!F181</f>
        <v>Est-ce que je connais les cours d'eau (ruisseaux, rivières) et les plans d'eau (lagunes, lacs naturels) qui existent dans l'unité de gestion ?</v>
      </c>
      <c r="D35" s="57" t="str">
        <f>+Réponses!E181</f>
        <v>CB</v>
      </c>
      <c r="E35" s="63"/>
      <c r="F35" s="42"/>
      <c r="G35" s="43" t="str">
        <f>IF(Principio137[[#This Row],[Réponse]]="Oui","Conformité",IF(Principio137[[#This Row],[Réponse]]="Non","Non conforme","Sans objet"))</f>
        <v>Sans objet</v>
      </c>
      <c r="H35" s="44" t="str">
        <f>IF(Principio137[[#This Row],[Réponse]]="Non",Réponses!I181," ")</f>
        <v xml:space="preserve"> </v>
      </c>
      <c r="I35" s="45" t="str">
        <f>+IF($F35=Réponses!$G$3,Réponses!$H181,IF($F35=Réponses!$G$10,Réponses!$H$5,Réponses!$H$2))</f>
        <v>Nous attendons votre réponse</v>
      </c>
    </row>
    <row r="36" spans="1:9" ht="45" x14ac:dyDescent="0.35">
      <c r="A36" s="55">
        <f>Réponses!C182</f>
        <v>126</v>
      </c>
      <c r="B36" s="55" t="str">
        <f>Réponses!D182</f>
        <v>6.7</v>
      </c>
      <c r="C36" s="56" t="str">
        <f>Réponses!F182</f>
        <v>Est-ce que je protège la qualité et la quantité d'eau dans les cours d'eau et les plans d'eau, ainsi que la végétation qui les borde ?</v>
      </c>
      <c r="D36" s="57" t="str">
        <f>+Réponses!E182</f>
        <v>CB</v>
      </c>
      <c r="E36" s="62"/>
      <c r="F36" s="46"/>
      <c r="G36" s="43" t="str">
        <f>IF(Principio137[[#This Row],[Réponse]]="Oui","Conformité",IF(Principio137[[#This Row],[Réponse]]="Non","Non conforme","Sans objet"))</f>
        <v>Sans objet</v>
      </c>
      <c r="H36" s="44" t="str">
        <f>IF(Principio137[[#This Row],[Réponse]]="Non",Réponses!I182," ")</f>
        <v xml:space="preserve"> </v>
      </c>
      <c r="I36" s="45" t="str">
        <f>+IF($F36=Réponses!$G$3,Réponses!$H182,IF($F36=Réponses!$G$10,Réponses!$H$5,Réponses!$H$2))</f>
        <v>Nous attendons votre réponse</v>
      </c>
    </row>
    <row r="37" spans="1:9" x14ac:dyDescent="0.35">
      <c r="A37" s="55"/>
      <c r="B37" s="55"/>
      <c r="C37" s="56"/>
      <c r="D37" s="57"/>
      <c r="E37" s="63"/>
      <c r="F37" s="69">
        <f>+F36</f>
        <v>0</v>
      </c>
      <c r="G37" s="69" t="str">
        <f>IF(Principio137[[#This Row],[Réponse]]="Oui","Conformité",IF(Principio137[[#This Row],[Réponse]]="Non","Non conforme","Sans objet"))</f>
        <v>Sans objet</v>
      </c>
      <c r="H37" s="44" t="str">
        <f>IF(Principio137[[#This Row],[Réponse]]="Non",Réponses!I183," ")</f>
        <v xml:space="preserve"> </v>
      </c>
      <c r="I37" s="45" t="str">
        <f>+IF($F37=Réponses!$G$3,Réponses!$H182,IF($F37=Réponses!$G$10,Réponses!$H$5,Réponses!$H$2))</f>
        <v>Nous attendons votre réponse</v>
      </c>
    </row>
    <row r="38" spans="1:9" x14ac:dyDescent="0.35">
      <c r="A38" s="55"/>
      <c r="B38" s="55"/>
      <c r="C38" s="56"/>
      <c r="D38" s="57"/>
      <c r="E38" s="63"/>
      <c r="F38" s="69">
        <f>+F37</f>
        <v>0</v>
      </c>
      <c r="G38" s="69" t="str">
        <f>IF(Principio137[[#This Row],[Réponse]]="Oui","Conformité",IF(Principio137[[#This Row],[Réponse]]="Non","Non conforme","Sans objet"))</f>
        <v>Sans objet</v>
      </c>
      <c r="H38" s="44" t="str">
        <f>IF(Principio137[[#This Row],[Réponse]]="Non",Réponses!I184," ")</f>
        <v xml:space="preserve"> </v>
      </c>
      <c r="I38" s="45" t="str">
        <f>+IF($F38=Réponses!$G$3,Réponses!$H183,IF($F38=Réponses!$G$10,Réponses!$H$5,Réponses!$H$2))</f>
        <v>Nous attendons votre réponse</v>
      </c>
    </row>
    <row r="39" spans="1:9" ht="30" x14ac:dyDescent="0.35">
      <c r="A39" s="55">
        <f>Réponses!C184</f>
        <v>127</v>
      </c>
      <c r="B39" s="55" t="str">
        <f>Réponses!D184</f>
        <v>6.7</v>
      </c>
      <c r="C39" s="56" t="str">
        <f>Réponses!F184</f>
        <v>Est-ce que je répare les dommages que je cause aux cours d'eau et aux plans d'eau ainsi qu'à la végétation qui les borde ?</v>
      </c>
      <c r="D39" s="57" t="str">
        <f>+Réponses!E184</f>
        <v>CB</v>
      </c>
      <c r="E39" s="63"/>
      <c r="F39" s="42"/>
      <c r="G39" s="43" t="str">
        <f>IF(Principio137[[#This Row],[Réponse]]="Oui","Conformité",IF(Principio137[[#This Row],[Réponse]]="Non","Non conforme","Sans objet"))</f>
        <v>Sans objet</v>
      </c>
      <c r="H39" s="44" t="str">
        <f>IF(Principio137[[#This Row],[Réponse]]="Non",Réponses!I185," ")</f>
        <v xml:space="preserve"> </v>
      </c>
      <c r="I39" s="45" t="str">
        <f>+IF($F39=Réponses!$G$3,Réponses!$H184,IF($F39=Réponses!$G$10,Réponses!$H$5,Réponses!$H$2))</f>
        <v>Nous attendons votre réponse</v>
      </c>
    </row>
    <row r="40" spans="1:9" ht="30" x14ac:dyDescent="0.35">
      <c r="A40" s="55">
        <f>Réponses!C185</f>
        <v>128</v>
      </c>
      <c r="B40" s="55" t="str">
        <f>Réponses!D185</f>
        <v>6.8</v>
      </c>
      <c r="C40" s="56" t="str">
        <f>Réponses!F185</f>
        <v>Est-ce que je répare les dommages que je cause aux cours d'eau et aux plans d'eau ainsi qu'à la végétation qui les borde ?</v>
      </c>
      <c r="D40" s="57" t="str">
        <f>+Réponses!E185</f>
        <v>CAC</v>
      </c>
      <c r="E40" s="63"/>
      <c r="F40" s="42"/>
      <c r="G40" s="43" t="str">
        <f>IF(Principio137[[#This Row],[Réponse]]="Oui","Conformité",IF(Principio137[[#This Row],[Réponse]]="Non","Non conforme","Sans objet"))</f>
        <v>Sans objet</v>
      </c>
      <c r="H40" s="44" t="str">
        <f>IF(Principio137[[#This Row],[Réponse]]="Non",Réponses!I186," ")</f>
        <v xml:space="preserve"> </v>
      </c>
      <c r="I40" s="45" t="str">
        <f>+IF($F40=Réponses!$G$3,Réponses!$H185,IF($F40=Réponses!$G$10,Réponses!$H$5,Réponses!$H$2))</f>
        <v>Nous attendons votre réponse</v>
      </c>
    </row>
    <row r="41" spans="1:9" x14ac:dyDescent="0.35">
      <c r="A41" s="55"/>
      <c r="B41" s="55"/>
      <c r="C41" s="56"/>
      <c r="D41" s="57"/>
      <c r="E41" s="63"/>
      <c r="F41" s="69">
        <f>+F40</f>
        <v>0</v>
      </c>
      <c r="G41" s="69" t="str">
        <f>IF(Principio137[[#This Row],[Réponse]]="Oui","Conformité",IF(Principio137[[#This Row],[Réponse]]="Non","Non conforme","Sans objet"))</f>
        <v>Sans objet</v>
      </c>
      <c r="H41" s="44" t="str">
        <f>IF(Principio137[[#This Row],[Réponse]]="Non",Réponses!I187," ")</f>
        <v xml:space="preserve"> </v>
      </c>
      <c r="I41" s="45" t="str">
        <f>+IF($F41=Réponses!$G$3,Réponses!$H186,IF($F41=Réponses!$G$10,Réponses!$H$5,Réponses!$H$2))</f>
        <v>Nous attendons votre réponse</v>
      </c>
    </row>
    <row r="42" spans="1:9" ht="45" x14ac:dyDescent="0.35">
      <c r="A42" s="55">
        <f>Réponses!C187</f>
        <v>129</v>
      </c>
      <c r="B42" s="55" t="str">
        <f>Réponses!D187</f>
        <v>6.8</v>
      </c>
      <c r="C42" s="56" t="str">
        <f>Réponses!F187</f>
        <v>Si le mélange d'espèces, de tailles et d'âges des arbres de l'unité de gestion a été affecté par les activités de gestion, dois-je faire quelque chose pour le restaurer ?</v>
      </c>
      <c r="D42" s="57" t="str">
        <f>+Réponses!E187</f>
        <v>CAC</v>
      </c>
      <c r="E42" s="63"/>
      <c r="F42" s="42"/>
      <c r="G42" s="43" t="str">
        <f>IF(Principio137[[#This Row],[Réponse]]="Oui","Conformité",IF(Principio137[[#This Row],[Réponse]]="Non","Non conforme","Sans objet"))</f>
        <v>Sans objet</v>
      </c>
      <c r="H42" s="44" t="str">
        <f>IF(Principio137[[#This Row],[Réponse]]="Non",Réponses!I188," ")</f>
        <v xml:space="preserve"> </v>
      </c>
      <c r="I42" s="45" t="str">
        <f>+IF($F42=Réponses!$G$3,Réponses!$H187,IF($F42=Réponses!$G$10,Réponses!$H$5,Réponses!$H$2))</f>
        <v>Nous attendons votre réponse</v>
      </c>
    </row>
    <row r="43" spans="1:9" x14ac:dyDescent="0.35">
      <c r="A43" s="55"/>
      <c r="B43" s="55"/>
      <c r="C43" s="56"/>
      <c r="D43" s="57"/>
      <c r="E43" s="41"/>
      <c r="F43" s="69">
        <f>+F42</f>
        <v>0</v>
      </c>
      <c r="G43" s="69" t="str">
        <f>IF(Principio137[[#This Row],[Réponse]]="Oui","Conformité",IF(Principio137[[#This Row],[Réponse]]="Non","Non conforme","Sans objet"))</f>
        <v>Sans objet</v>
      </c>
      <c r="H43" s="44" t="str">
        <f>IF(Principio137[[#This Row],[Réponse]]="Non",Réponses!I189," ")</f>
        <v xml:space="preserve"> </v>
      </c>
      <c r="I43" s="45" t="str">
        <f>+IF($F43=Réponses!$G$3,Réponses!$H188,IF($F43=Réponses!$G$10,Réponses!$H$5,Réponses!$H$2))</f>
        <v>Nous attendons votre réponse</v>
      </c>
    </row>
    <row r="44" spans="1:9" ht="60" x14ac:dyDescent="0.35">
      <c r="A44" s="55">
        <f>Réponses!C189</f>
        <v>130</v>
      </c>
      <c r="B44" s="55" t="str">
        <f>Réponses!D189</f>
        <v>6.9/6.10/6.11</v>
      </c>
      <c r="C44" s="56" t="str">
        <f>Réponses!F189</f>
        <v>Mon unité de gestion comprend-elle des plantations forestières ou d'autres utilisations de terres non forestières dans des zones où existaient auparavant des forêts naturelles ou des zones à Haute Valeur de Conservation ?</v>
      </c>
      <c r="D44" s="57" t="str">
        <f>+Réponses!E189</f>
        <v>CB</v>
      </c>
      <c r="E44" s="53"/>
      <c r="F44" s="42"/>
      <c r="G44" s="43" t="str">
        <f>IF(Principio137[[#This Row],[Réponse]]="Non","Conformité",IF(Principio137[[#This Row],[Réponse]]="Oui","Non conforme","Sans objet"))</f>
        <v>Sans objet</v>
      </c>
      <c r="H44" s="44" t="str">
        <f>IF(Principio137[[#This Row],[Réponse]]="Oui",Réponses!I189," ")</f>
        <v xml:space="preserve"> </v>
      </c>
      <c r="I44" s="45" t="str">
        <f>+IF($F44=Réponses!$G$2,Réponses!$H189,IF($F44=Réponses!$G$10,Réponses!$H$5,Réponses!$H$2))</f>
        <v>Nous attendons votre réponse</v>
      </c>
    </row>
  </sheetData>
  <sheetProtection algorithmName="SHA-512" hashValue="3GHHbKmGDMbOK9VoRsLY1RR+aKMobxP31KPRpu0Cdv55ITKfMYgY98QfsAP4PHe4v26G6ImDnLFDDbfMN/sz0Q==" saltValue="ODF6IyuKXB5r58UUCYX8sQ==" spinCount="100000" sheet="1" formatCells="0" formatRows="0" autoFilter="0" pivotTables="0"/>
  <mergeCells count="4">
    <mergeCell ref="A1:I1"/>
    <mergeCell ref="A2:I2"/>
    <mergeCell ref="A3:I3"/>
    <mergeCell ref="A5:I10"/>
  </mergeCells>
  <conditionalFormatting sqref="A13:C13 A14:A44 C14:C44">
    <cfRule type="expression" dxfId="60" priority="4">
      <formula>$D13="CAC"</formula>
    </cfRule>
  </conditionalFormatting>
  <conditionalFormatting sqref="A13:D13 A14:A44 C14:D44">
    <cfRule type="expression" dxfId="59" priority="3">
      <formula>$D13="CB"</formula>
    </cfRule>
  </conditionalFormatting>
  <conditionalFormatting sqref="B14:B44">
    <cfRule type="expression" dxfId="58" priority="1">
      <formula>$D14="CB"</formula>
    </cfRule>
    <cfRule type="expression" dxfId="57" priority="2">
      <formula>$D14="CAC"</formula>
    </cfRule>
  </conditionalFormatting>
  <conditionalFormatting sqref="D13:D44">
    <cfRule type="containsText" dxfId="56" priority="5" operator="containsText" text="CAC">
      <formula>NOT(ISERROR(SEARCH("CAC",D13)))</formula>
    </cfRule>
    <cfRule type="containsText" dxfId="55" priority="6" operator="containsText" text="CB">
      <formula>NOT(ISERROR(SEARCH("CB",D13)))</formula>
    </cfRule>
  </conditionalFormatting>
  <conditionalFormatting sqref="G13:G44">
    <cfRule type="containsText" dxfId="54" priority="7" operator="containsText" text="Conformité">
      <formula>NOT(ISERROR(SEARCH("Conformité",G13)))</formula>
    </cfRule>
    <cfRule type="containsText" dxfId="53" priority="8" operator="containsText" text="Non conforme">
      <formula>NOT(ISERROR(SEARCH("Non conforme",G13)))</formula>
    </cfRule>
  </conditionalFormatting>
  <pageMargins left="0.7" right="0.7" top="0.75" bottom="0.75" header="0.3" footer="0.3"/>
  <drawing r:id="rId1"/>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r:uid="{327BA991-53CC-40F5-8C8F-0139CBE9109D}">
          <x14:formula1>
            <xm:f>Réponses!$A$1:$A$4</xm:f>
          </x14:formula1>
          <xm:sqref>F13:F44</xm:sqref>
        </x14:dataValidation>
      </x14:dataValidations>
    </ext>
    <ext xmlns:x15="http://schemas.microsoft.com/office/spreadsheetml/2010/11/main" uri="{3A4CF648-6AED-40f4-86FF-DC5316D8AED3}">
      <x14:slicerList xmlns:x14="http://schemas.microsoft.com/office/spreadsheetml/2009/9/main">
        <x14:slicer r:id="rId3"/>
      </x14:slicerList>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275D40-E588-44C7-BF6B-1D9CC8F995CD}">
  <sheetPr>
    <tabColor rgb="FF78BE20"/>
  </sheetPr>
  <dimension ref="A1:I24"/>
  <sheetViews>
    <sheetView showZeros="0" zoomScale="60" zoomScaleNormal="60" workbookViewId="0">
      <pane xSplit="9" ySplit="12" topLeftCell="J13" activePane="bottomRight" state="frozen"/>
      <selection pane="topRight" activeCell="J1" sqref="J1"/>
      <selection pane="bottomLeft" activeCell="A13" sqref="A13"/>
      <selection pane="bottomRight" activeCell="A3" sqref="A3:I3"/>
    </sheetView>
  </sheetViews>
  <sheetFormatPr baseColWidth="10" defaultColWidth="11.54296875" defaultRowHeight="15" x14ac:dyDescent="0.35"/>
  <cols>
    <col min="1" max="1" width="15" style="61" bestFit="1" customWidth="1"/>
    <col min="2" max="2" width="8.26953125" style="61" bestFit="1" customWidth="1"/>
    <col min="3" max="3" width="60.7265625" style="61" customWidth="1"/>
    <col min="4" max="4" width="5.54296875" style="61" bestFit="1" customWidth="1"/>
    <col min="5" max="5" width="9.453125" style="61" hidden="1" customWidth="1"/>
    <col min="6" max="6" width="10.54296875" style="61" bestFit="1" customWidth="1"/>
    <col min="7" max="7" width="20.7265625" style="61" bestFit="1" customWidth="1"/>
    <col min="8" max="8" width="15.54296875" style="61" customWidth="1"/>
    <col min="9" max="9" width="69.453125" style="61" customWidth="1"/>
    <col min="10" max="16384" width="11.54296875" style="61"/>
  </cols>
  <sheetData>
    <row r="1" spans="1:9" ht="24.5" x14ac:dyDescent="0.35">
      <c r="A1" s="191" t="s">
        <v>513</v>
      </c>
      <c r="B1" s="192"/>
      <c r="C1" s="192"/>
      <c r="D1" s="192"/>
      <c r="E1" s="192"/>
      <c r="F1" s="192"/>
      <c r="G1" s="192"/>
      <c r="H1" s="192"/>
      <c r="I1" s="193"/>
    </row>
    <row r="2" spans="1:9" ht="75" customHeight="1" x14ac:dyDescent="0.35">
      <c r="A2" s="189" t="s">
        <v>525</v>
      </c>
      <c r="B2" s="190"/>
      <c r="C2" s="190"/>
      <c r="D2" s="190"/>
      <c r="E2" s="190"/>
      <c r="F2" s="190"/>
      <c r="G2" s="190"/>
      <c r="H2" s="190"/>
      <c r="I2" s="190"/>
    </row>
    <row r="3" spans="1:9" x14ac:dyDescent="0.35">
      <c r="A3" s="187" t="s">
        <v>686</v>
      </c>
      <c r="B3" s="187"/>
      <c r="C3" s="187"/>
      <c r="D3" s="187"/>
      <c r="E3" s="187"/>
      <c r="F3" s="187"/>
      <c r="G3" s="187"/>
      <c r="H3" s="187"/>
      <c r="I3" s="187"/>
    </row>
    <row r="4" spans="1:9" ht="5.15" customHeight="1" x14ac:dyDescent="0.35">
      <c r="A4" s="1"/>
      <c r="B4" s="1"/>
      <c r="C4" s="1"/>
      <c r="D4" s="1"/>
      <c r="E4" s="1"/>
      <c r="F4" s="1"/>
      <c r="G4" s="1"/>
      <c r="H4" s="1"/>
      <c r="I4" s="1"/>
    </row>
    <row r="5" spans="1:9" x14ac:dyDescent="0.35">
      <c r="A5" s="188"/>
      <c r="B5" s="188"/>
      <c r="C5" s="188"/>
      <c r="D5" s="188"/>
      <c r="E5" s="188"/>
      <c r="F5" s="188"/>
      <c r="G5" s="188"/>
      <c r="H5" s="188"/>
      <c r="I5" s="188"/>
    </row>
    <row r="6" spans="1:9" x14ac:dyDescent="0.35">
      <c r="A6" s="188"/>
      <c r="B6" s="188"/>
      <c r="C6" s="188"/>
      <c r="D6" s="188"/>
      <c r="E6" s="188"/>
      <c r="F6" s="188"/>
      <c r="G6" s="188"/>
      <c r="H6" s="188"/>
      <c r="I6" s="188"/>
    </row>
    <row r="7" spans="1:9" x14ac:dyDescent="0.35">
      <c r="A7" s="188"/>
      <c r="B7" s="188"/>
      <c r="C7" s="188"/>
      <c r="D7" s="188"/>
      <c r="E7" s="188"/>
      <c r="F7" s="188"/>
      <c r="G7" s="188"/>
      <c r="H7" s="188"/>
      <c r="I7" s="188"/>
    </row>
    <row r="8" spans="1:9" x14ac:dyDescent="0.35">
      <c r="A8" s="188"/>
      <c r="B8" s="188"/>
      <c r="C8" s="188"/>
      <c r="D8" s="188"/>
      <c r="E8" s="188"/>
      <c r="F8" s="188"/>
      <c r="G8" s="188"/>
      <c r="H8" s="188"/>
      <c r="I8" s="188"/>
    </row>
    <row r="9" spans="1:9" x14ac:dyDescent="0.35">
      <c r="A9" s="188"/>
      <c r="B9" s="188"/>
      <c r="C9" s="188"/>
      <c r="D9" s="188"/>
      <c r="E9" s="188"/>
      <c r="F9" s="188"/>
      <c r="G9" s="188"/>
      <c r="H9" s="188"/>
      <c r="I9" s="188"/>
    </row>
    <row r="10" spans="1:9" x14ac:dyDescent="0.35">
      <c r="A10" s="188"/>
      <c r="B10" s="188"/>
      <c r="C10" s="188"/>
      <c r="D10" s="188"/>
      <c r="E10" s="188"/>
      <c r="F10" s="188"/>
      <c r="G10" s="188"/>
      <c r="H10" s="188"/>
      <c r="I10" s="188"/>
    </row>
    <row r="11" spans="1:9" ht="5.15" customHeight="1" x14ac:dyDescent="0.35">
      <c r="A11" s="33"/>
      <c r="B11" s="33"/>
      <c r="C11" s="33"/>
      <c r="D11" s="33"/>
      <c r="E11" s="33"/>
      <c r="F11" s="33"/>
      <c r="G11" s="33"/>
      <c r="H11" s="33"/>
      <c r="I11" s="33"/>
    </row>
    <row r="12" spans="1:9" ht="15.5" thickBot="1" x14ac:dyDescent="0.4">
      <c r="A12" s="120" t="s">
        <v>515</v>
      </c>
      <c r="B12" s="121" t="s">
        <v>6</v>
      </c>
      <c r="C12" s="122" t="s">
        <v>516</v>
      </c>
      <c r="D12" s="123" t="s">
        <v>7</v>
      </c>
      <c r="E12" s="123" t="s">
        <v>517</v>
      </c>
      <c r="F12" s="124" t="s">
        <v>9</v>
      </c>
      <c r="G12" s="123" t="s">
        <v>518</v>
      </c>
      <c r="H12" s="123" t="s">
        <v>11</v>
      </c>
      <c r="I12" s="125" t="s">
        <v>519</v>
      </c>
    </row>
    <row r="13" spans="1:9" ht="15.5" thickTop="1" x14ac:dyDescent="0.35">
      <c r="A13" s="55">
        <f>Réponses!C190</f>
        <v>131</v>
      </c>
      <c r="B13" s="55" t="str">
        <f>Réponses!D190</f>
        <v>7.1</v>
      </c>
      <c r="C13" s="56" t="str">
        <f>Réponses!F190</f>
        <v>Ai-je un plan de gestion ?</v>
      </c>
      <c r="D13" s="57" t="str">
        <f>+Réponses!E190</f>
        <v>CB</v>
      </c>
      <c r="E13" s="36"/>
      <c r="F13" s="37"/>
      <c r="G13" s="38" t="str">
        <f>IF(Principio1378[[#This Row],[Réponse]]="Oui","Conformité",IF(Principio1378[[#This Row],[Réponse]]="Non","Non conforme","Sans objet"))</f>
        <v>Sans objet</v>
      </c>
      <c r="H13" s="39" t="str">
        <f>IF(Principio1378[[#This Row],[Réponse]]="Non",Réponses!I190," ")</f>
        <v xml:space="preserve"> </v>
      </c>
      <c r="I13" s="40" t="str">
        <f>+IF($F13=Réponses!$G$3,Réponses!$H190,IF($F13=Réponses!$G$5,Réponses!$H$5,Réponses!$H$6))</f>
        <v>Nous attendons votre réponse</v>
      </c>
    </row>
    <row r="14" spans="1:9" ht="30" x14ac:dyDescent="0.35">
      <c r="A14" s="55">
        <f>Réponses!C191</f>
        <v>132</v>
      </c>
      <c r="B14" s="55" t="str">
        <f>Réponses!D191</f>
        <v>7.1</v>
      </c>
      <c r="C14" s="56" t="str">
        <f>Réponses!F191</f>
        <v>Ai-je inclus la vision et les valeurs de mon organisation dans mon plan de gestion ?</v>
      </c>
      <c r="D14" s="57" t="str">
        <f>+Réponses!E191</f>
        <v>CB</v>
      </c>
      <c r="E14" s="62"/>
      <c r="F14" s="46"/>
      <c r="G14" s="43" t="str">
        <f>IF(Principio1378[[#This Row],[Réponse]]="Oui","Conformité",IF(Principio1378[[#This Row],[Réponse]]="Non","Non conforme","Sans objet"))</f>
        <v>Sans objet</v>
      </c>
      <c r="H14" s="44" t="str">
        <f>IF(Principio1378[[#This Row],[Réponse]]="Non",Réponses!I191," ")</f>
        <v xml:space="preserve"> </v>
      </c>
      <c r="I14" s="45" t="str">
        <f>+IF($F14=Réponses!$G$3,Réponses!$H191,IF($F14=Réponses!$G$5,Réponses!$H$5,Réponses!$H$6))</f>
        <v>Nous attendons votre réponse</v>
      </c>
    </row>
    <row r="15" spans="1:9" ht="45" x14ac:dyDescent="0.35">
      <c r="A15" s="55">
        <f>Réponses!C192</f>
        <v>133</v>
      </c>
      <c r="B15" s="55" t="str">
        <f>Réponses!D192</f>
        <v>7.1</v>
      </c>
      <c r="C15" s="56" t="str">
        <f>Réponses!F192</f>
        <v>Ai-je inclus dans mon plan de gestion des objectifs mesurables (y compris des objectifs sociaux et environnementaux) qui peuvent faire l'objet d'un suivi dans le temps ?</v>
      </c>
      <c r="D15" s="57" t="str">
        <f>+Réponses!E192</f>
        <v>CB</v>
      </c>
      <c r="E15" s="41"/>
      <c r="F15" s="42"/>
      <c r="G15" s="43" t="str">
        <f>IF(Principio1378[[#This Row],[Réponse]]="Oui","Conformité",IF(Principio1378[[#This Row],[Réponse]]="Non","Non conforme","Sans objet"))</f>
        <v>Sans objet</v>
      </c>
      <c r="H15" s="44" t="str">
        <f>IF(Principio1378[[#This Row],[Réponse]]="Non",Réponses!I192," ")</f>
        <v xml:space="preserve"> </v>
      </c>
      <c r="I15" s="45" t="str">
        <f>+IF($F15=Réponses!$G$3,Réponses!$H192,IF($F15=Réponses!$G$10,Réponses!$H$5,Réponses!$H$2))</f>
        <v>Nous attendons votre réponse</v>
      </c>
    </row>
    <row r="16" spans="1:9" ht="30" x14ac:dyDescent="0.35">
      <c r="A16" s="55">
        <f>Réponses!C193</f>
        <v>134</v>
      </c>
      <c r="B16" s="55" t="str">
        <f>Réponses!D193</f>
        <v>7.2</v>
      </c>
      <c r="C16" s="56" t="str">
        <f>Réponses!F193</f>
        <v>Ai-je inclus dans mon plan de gestion les activités que j'entreprendrai pour atteindre les objectifs ?</v>
      </c>
      <c r="D16" s="57" t="str">
        <f>+Réponses!E193</f>
        <v>CAC</v>
      </c>
      <c r="E16" s="41"/>
      <c r="F16" s="42"/>
      <c r="G16" s="43" t="str">
        <f>IF(Principio1378[[#This Row],[Réponse]]="Oui","Conformité",IF(Principio1378[[#This Row],[Réponse]]="Non","Non conforme","Sans objet"))</f>
        <v>Sans objet</v>
      </c>
      <c r="H16" s="44" t="str">
        <f>IF(Principio1378[[#This Row],[Réponse]]="Non",Réponses!I193," ")</f>
        <v xml:space="preserve"> </v>
      </c>
      <c r="I16" s="45" t="str">
        <f>+IF($F16=Réponses!$G$3,Réponses!$H193,IF($F16=Réponses!$G$10,Réponses!$H$5,Réponses!$H$2))</f>
        <v>Nous attendons votre réponse</v>
      </c>
    </row>
    <row r="17" spans="1:9" ht="30" x14ac:dyDescent="0.35">
      <c r="A17" s="55">
        <f>Réponses!C194</f>
        <v>135</v>
      </c>
      <c r="B17" s="55" t="str">
        <f>Réponses!D194</f>
        <v>7.2</v>
      </c>
      <c r="C17" s="56" t="str">
        <f>Réponses!F194</f>
        <v>Ai-je inclus dans mon plan de gestion toutes les questions énoncées dans la norme FSC aux annexes E et F ?</v>
      </c>
      <c r="D17" s="57" t="str">
        <f>+Réponses!E194</f>
        <v>CAC</v>
      </c>
      <c r="E17" s="41"/>
      <c r="F17" s="42"/>
      <c r="G17" s="43" t="str">
        <f>IF(Principio1378[[#This Row],[Réponse]]="Oui","Conformité",IF(Principio1378[[#This Row],[Réponse]]="Non","Non conforme","Sans objet"))</f>
        <v>Sans objet</v>
      </c>
      <c r="H17" s="44" t="str">
        <f>IF(Principio1378[[#This Row],[Réponse]]="Non",Réponses!I194," ")</f>
        <v xml:space="preserve"> </v>
      </c>
      <c r="I17" s="45" t="str">
        <f>+IF($F17=Réponses!$G$3,Réponses!$H194,IF($F17=Réponses!$G$10,Réponses!$H$5,Réponses!$H$2))</f>
        <v>Nous attendons votre réponse</v>
      </c>
    </row>
    <row r="18" spans="1:9" ht="30" x14ac:dyDescent="0.35">
      <c r="A18" s="55">
        <f>Réponses!C195</f>
        <v>136</v>
      </c>
      <c r="B18" s="55" t="str">
        <f>Réponses!D195</f>
        <v>7.3</v>
      </c>
      <c r="C18" s="56" t="str">
        <f>Réponses!F195</f>
        <v>Est-ce que je suis et contrôle la mise en œuvre et le contrôle des objectifs vérifiables du plan de gestion ?</v>
      </c>
      <c r="D18" s="57" t="str">
        <f>+Réponses!E195</f>
        <v>CAC</v>
      </c>
      <c r="E18" s="47"/>
      <c r="F18" s="42"/>
      <c r="G18" s="43" t="str">
        <f>IF(Principio1378[[#This Row],[Réponse]]="Oui","Conformité",IF(Principio1378[[#This Row],[Réponse]]="Non","Non conforme","Sans objet"))</f>
        <v>Sans objet</v>
      </c>
      <c r="H18" s="44" t="str">
        <f>IF(Principio1378[[#This Row],[Réponse]]="Non",Réponses!I195," ")</f>
        <v xml:space="preserve"> </v>
      </c>
      <c r="I18" s="45" t="str">
        <f>+IF($F18=Réponses!$G$3,Réponses!$H195,IF($F18=Réponses!$G$10,Réponses!$H$5,Réponses!$H$2))</f>
        <v>Nous attendons votre réponse</v>
      </c>
    </row>
    <row r="19" spans="1:9" ht="30" x14ac:dyDescent="0.35">
      <c r="A19" s="55">
        <f>Réponses!C196</f>
        <v>137</v>
      </c>
      <c r="B19" s="55" t="str">
        <f>Réponses!D196</f>
        <v>7.4</v>
      </c>
      <c r="C19" s="56" t="str">
        <f>Réponses!F196</f>
        <v>Est-ce que je révise et mets à jour mon plan de gestion tous les 5 ans, ou lorsque les réglementations légales l'exigent ?</v>
      </c>
      <c r="D19" s="57" t="str">
        <f>+Réponses!E196</f>
        <v>CAC</v>
      </c>
      <c r="E19" s="41"/>
      <c r="F19" s="42"/>
      <c r="G19" s="43" t="str">
        <f>IF(Principio1378[[#This Row],[Réponse]]="Oui","Conformité",IF(Principio1378[[#This Row],[Réponse]]="Non","Non conforme","Sans objet"))</f>
        <v>Sans objet</v>
      </c>
      <c r="H19" s="44" t="str">
        <f>IF(Principio1378[[#This Row],[Réponse]]="Non",Réponses!I196," ")</f>
        <v xml:space="preserve"> </v>
      </c>
      <c r="I19" s="45" t="str">
        <f>+IF($F19=Réponses!$G$3,Réponses!$H196,IF($F19=Réponses!$G$10,Réponses!$H$5,Réponses!$H$2))</f>
        <v>Nous attendons votre réponse</v>
      </c>
    </row>
    <row r="20" spans="1:9" x14ac:dyDescent="0.35">
      <c r="A20" s="55">
        <f>Réponses!C197</f>
        <v>138</v>
      </c>
      <c r="B20" s="55" t="str">
        <f>Réponses!D197</f>
        <v>7.5</v>
      </c>
      <c r="C20" s="56" t="str">
        <f>Réponses!F197</f>
        <v>Ai-je un résumé du plan de gestion accessible au public ?</v>
      </c>
      <c r="D20" s="57" t="str">
        <f>+Réponses!E197</f>
        <v>CAC</v>
      </c>
      <c r="E20" s="41"/>
      <c r="F20" s="42"/>
      <c r="G20" s="43" t="str">
        <f>IF(Principio1378[[#This Row],[Réponse]]="Oui","Conformité",IF(Principio1378[[#This Row],[Réponse]]="Non","Non conforme","Sans objet"))</f>
        <v>Sans objet</v>
      </c>
      <c r="H20" s="44" t="str">
        <f>IF(Principio1378[[#This Row],[Réponse]]="Non",Réponses!I197," ")</f>
        <v xml:space="preserve"> </v>
      </c>
      <c r="I20" s="45" t="str">
        <f>+IF($F20=Réponses!$G$3,Réponses!$H197,IF($F20=Réponses!$G$10,Réponses!$H$5,Réponses!$H$2))</f>
        <v>Nous attendons votre réponse</v>
      </c>
    </row>
    <row r="21" spans="1:9" ht="30" x14ac:dyDescent="0.35">
      <c r="A21" s="55">
        <f>Réponses!C198</f>
        <v>139</v>
      </c>
      <c r="B21" s="55" t="str">
        <f>Réponses!D198</f>
        <v>7.6</v>
      </c>
      <c r="C21" s="56" t="str">
        <f>Réponses!F198</f>
        <v>Y a-t-il des personnes affectées ou intéressées par ma gestion forestière ?</v>
      </c>
      <c r="D21" s="57" t="str">
        <f>+Réponses!E198</f>
        <v>CAC</v>
      </c>
      <c r="E21" s="41"/>
      <c r="F21" s="42"/>
      <c r="G21" s="43" t="str">
        <f>IF(Principio1378[[#This Row],[Réponse]]="Non","Conformité",IF(Principio1378[[#This Row],[Réponse]]="Oui","Non conforme","Sans objet"))</f>
        <v>Sans objet</v>
      </c>
      <c r="H21" s="44" t="str">
        <f>IF(Principio1378[[#This Row],[Réponse]]="Oui",Réponses!I198," ")</f>
        <v xml:space="preserve"> </v>
      </c>
      <c r="I21" s="45" t="str">
        <f>+IF($F21=Réponses!$G$2,Réponses!$H198,IF($F21=Réponses!$G$10,Réponses!$H$5,Réponses!$H$2))</f>
        <v>Nous attendons votre réponse</v>
      </c>
    </row>
    <row r="22" spans="1:9" ht="30" x14ac:dyDescent="0.35">
      <c r="A22" s="55">
        <f>Réponses!C199</f>
        <v>140</v>
      </c>
      <c r="B22" s="55" t="str">
        <f>Réponses!D199</f>
        <v>7.6</v>
      </c>
      <c r="C22" s="56" t="str">
        <f>Réponses!F199</f>
        <v>Si des personnes intéressées le demandent, dois-je les informer de mes activités de gestion forestière ?</v>
      </c>
      <c r="D22" s="57" t="str">
        <f>+Réponses!E199</f>
        <v>CAC</v>
      </c>
      <c r="E22" s="41"/>
      <c r="F22" s="42"/>
      <c r="G22" s="43" t="str">
        <f>IF(Principio1378[[#This Row],[Réponse]]="Oui","Conformité",IF(Principio1378[[#This Row],[Réponse]]="Non","Non conforme","Sans objet"))</f>
        <v>Sans objet</v>
      </c>
      <c r="H22" s="44" t="str">
        <f>IF(Principio1378[[#This Row],[Réponse]]="Non",Réponses!I199," ")</f>
        <v xml:space="preserve"> </v>
      </c>
      <c r="I22" s="45" t="str">
        <f>+IF($F22=Réponses!$G$3,Réponses!$H199,IF($F22=Réponses!$G$10,Réponses!$H$5,Réponses!$H$2))</f>
        <v>Nous attendons votre réponse</v>
      </c>
    </row>
    <row r="23" spans="1:9" ht="30" x14ac:dyDescent="0.35">
      <c r="A23" s="55">
        <f>Réponses!C200</f>
        <v>141</v>
      </c>
      <c r="B23" s="55" t="str">
        <f>Réponses!D200</f>
        <v>7.6</v>
      </c>
      <c r="C23" s="56" t="str">
        <f>Réponses!F200</f>
        <v>Êtes-vous sûr d'impliquer les personnes concernées dans la planification et le suivi des activités de gestion forestière ?</v>
      </c>
      <c r="D23" s="57" t="str">
        <f>+Réponses!E200</f>
        <v>CAC</v>
      </c>
      <c r="E23" s="62"/>
      <c r="F23" s="46"/>
      <c r="G23" s="43" t="str">
        <f>IF(Principio1378[[#This Row],[Réponse]]="Oui","Conformité",IF(Principio1378[[#This Row],[Réponse]]="Non","Non conforme","Sans objet"))</f>
        <v>Sans objet</v>
      </c>
      <c r="H23" s="44" t="str">
        <f>IF(Principio1378[[#This Row],[Réponse]]="Non",Réponses!I200," ")</f>
        <v xml:space="preserve"> </v>
      </c>
      <c r="I23" s="45" t="str">
        <f>+IF($F23=Réponses!$G$3,Réponses!$H200,IF($F23=Réponses!$G$10,Réponses!$H$5,Réponses!$H$2))</f>
        <v>Nous attendons votre réponse</v>
      </c>
    </row>
    <row r="24" spans="1:9" x14ac:dyDescent="0.35">
      <c r="A24" s="55"/>
      <c r="B24" s="55"/>
      <c r="C24" s="56"/>
      <c r="D24" s="57"/>
      <c r="E24" s="62"/>
      <c r="F24" s="109">
        <f>F23</f>
        <v>0</v>
      </c>
      <c r="G24" s="69" t="str">
        <f>IF(Principio1378[[#This Row],[Réponse]]="Oui","Conformité",IF(Principio1378[[#This Row],[Réponse]]="Non","Non conforme","Sans objet"))</f>
        <v>Sans objet</v>
      </c>
      <c r="H24" s="44" t="str">
        <f>IF(Principio1378[[#This Row],[Réponse]]="Non",Réponses!I201," ")</f>
        <v xml:space="preserve"> </v>
      </c>
      <c r="I24" s="45" t="str">
        <f>+IF($F24=Réponses!$G$3,Réponses!$H201,IF($F24=Réponses!$G$10,Réponses!$H$5,Réponses!$H$2))</f>
        <v>Nous attendons votre réponse</v>
      </c>
    </row>
  </sheetData>
  <sheetProtection algorithmName="SHA-512" hashValue="kaJM/Oocy5TxetaHGMlFQBoAxhfs8NOQYP60v8AaPWya4iTuXFk4sSJadUNskIhtLbvWCmdkDsXz+lUkOVTnPg==" saltValue="I//y3Hx9y1O28yOyWAb7aQ==" spinCount="100000" sheet="1" formatCells="0" formatRows="0" autoFilter="0" pivotTables="0"/>
  <mergeCells count="4">
    <mergeCell ref="A1:I1"/>
    <mergeCell ref="A2:I2"/>
    <mergeCell ref="A3:I3"/>
    <mergeCell ref="A5:I10"/>
  </mergeCells>
  <conditionalFormatting sqref="A13:C14 A14:A24 C15:C24">
    <cfRule type="expression" dxfId="52" priority="4">
      <formula>$D13="CAC"</formula>
    </cfRule>
  </conditionalFormatting>
  <conditionalFormatting sqref="A13:D14 A14:A24 C15:D24">
    <cfRule type="expression" dxfId="51" priority="3">
      <formula>$D13="CB"</formula>
    </cfRule>
  </conditionalFormatting>
  <conditionalFormatting sqref="B15:B24">
    <cfRule type="expression" dxfId="50" priority="1">
      <formula>$D15="CB"</formula>
    </cfRule>
    <cfRule type="expression" dxfId="49" priority="2">
      <formula>$D15="CAC"</formula>
    </cfRule>
  </conditionalFormatting>
  <conditionalFormatting sqref="D13:D24">
    <cfRule type="containsText" dxfId="48" priority="5" operator="containsText" text="CAC">
      <formula>NOT(ISERROR(SEARCH("CAC",D13)))</formula>
    </cfRule>
    <cfRule type="containsText" dxfId="47" priority="6" operator="containsText" text="CB">
      <formula>NOT(ISERROR(SEARCH("CB",D13)))</formula>
    </cfRule>
  </conditionalFormatting>
  <conditionalFormatting sqref="G13:G24">
    <cfRule type="containsText" dxfId="46" priority="7" operator="containsText" text="Conformité">
      <formula>NOT(ISERROR(SEARCH("Conformité",G13)))</formula>
    </cfRule>
    <cfRule type="containsText" dxfId="45" priority="8" operator="containsText" text="Non conforme">
      <formula>NOT(ISERROR(SEARCH("Non conforme",G13)))</formula>
    </cfRule>
  </conditionalFormatting>
  <pageMargins left="0.7" right="0.7" top="0.75" bottom="0.75" header="0.3" footer="0.3"/>
  <drawing r:id="rId1"/>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r:uid="{C7FCD1EE-03DD-47A2-8414-0E2801F7609F}">
          <x14:formula1>
            <xm:f>Réponses!$A$1:$A$4</xm:f>
          </x14:formula1>
          <xm:sqref>F13:F24</xm:sqref>
        </x14:dataValidation>
      </x14:dataValidations>
    </ext>
    <ext xmlns:x15="http://schemas.microsoft.com/office/spreadsheetml/2010/11/main" uri="{3A4CF648-6AED-40f4-86FF-DC5316D8AED3}">
      <x14:slicerList xmlns:x14="http://schemas.microsoft.com/office/spreadsheetml/2009/9/main">
        <x14:slicer r:id="rId3"/>
      </x14:slicerList>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efc2542a-561c-4b3e-ba0c-b6a93958cf96">
      <Terms xmlns="http://schemas.microsoft.com/office/infopath/2007/PartnerControls"/>
    </lcf76f155ced4ddcb4097134ff3c332f>
    <TaxCatchAll xmlns="5b5afd21-02a2-479e-8ccf-e4ace2f9df0f" xsi:nil="true"/>
    <SharedWithUsers xmlns="5b5afd21-02a2-479e-8ccf-e4ace2f9df0f">
      <UserInfo>
        <DisplayName/>
        <AccountId xsi:nil="true"/>
        <AccountType/>
      </UserInfo>
    </SharedWithUsers>
    <MediaLengthInSeconds xmlns="efc2542a-561c-4b3e-ba0c-b6a93958cf96" xsi:nil="true"/>
    <hyperlink xmlns="efc2542a-561c-4b3e-ba0c-b6a93958cf96">
      <Url xsi:nil="true"/>
      <Description xsi:nil="true"/>
    </hyperlink>
    <_ip_UnifiedCompliancePolicyUIAction xmlns="http://schemas.microsoft.com/sharepoint/v3" xsi:nil="true"/>
    <_ip_UnifiedCompliancePolicyProperties xmlns="http://schemas.microsoft.com/sharepoint/v3" xsi:nil="true"/>
    <Comment xmlns="efc2542a-561c-4b3e-ba0c-b6a93958cf96"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2CB29C2D4AD9A248AC9551809FB7475D" ma:contentTypeVersion="23" ma:contentTypeDescription="Create a new document." ma:contentTypeScope="" ma:versionID="b0a1c102376d520b05cbf78e9783752c">
  <xsd:schema xmlns:xsd="http://www.w3.org/2001/XMLSchema" xmlns:xs="http://www.w3.org/2001/XMLSchema" xmlns:p="http://schemas.microsoft.com/office/2006/metadata/properties" xmlns:ns1="http://schemas.microsoft.com/sharepoint/v3" xmlns:ns2="efc2542a-561c-4b3e-ba0c-b6a93958cf96" xmlns:ns3="5b5afd21-02a2-479e-8ccf-e4ace2f9df0f" targetNamespace="http://schemas.microsoft.com/office/2006/metadata/properties" ma:root="true" ma:fieldsID="3c1e1b0ad1449c3b754467b0dde51e94" ns1:_="" ns2:_="" ns3:_="">
    <xsd:import namespace="http://schemas.microsoft.com/sharepoint/v3"/>
    <xsd:import namespace="efc2542a-561c-4b3e-ba0c-b6a93958cf96"/>
    <xsd:import namespace="5b5afd21-02a2-479e-8ccf-e4ace2f9df0f"/>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element ref="ns2:hyperlink"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element ref="ns2:Comment"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9" nillable="true" ma:displayName="Unified Compliance Policy Properties" ma:hidden="true" ma:internalName="_ip_UnifiedCompliancePolicyProperties">
      <xsd:simpleType>
        <xsd:restriction base="dms:Note"/>
      </xsd:simpleType>
    </xsd:element>
    <xsd:element name="_ip_UnifiedCompliancePolicyUIAction" ma:index="3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fc2542a-561c-4b3e-ba0c-b6a93958cf9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hyperlink" ma:index="20" nillable="true" ma:displayName="hyperlink" ma:format="Hyperlink" ma:internalName="hyperlink">
      <xsd:complexType>
        <xsd:complexContent>
          <xsd:extension base="dms:URL">
            <xsd:sequence>
              <xsd:element name="Url" type="dms:ValidUrl" minOccurs="0" nillable="true"/>
              <xsd:element name="Description" type="xsd:string" nillable="true"/>
            </xsd:sequence>
          </xsd:extension>
        </xsd:complexContent>
      </xsd:complex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f2cac1bc-b845-4316-a757-d4fa565f3c4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element name="Comment" ma:index="28" nillable="true" ma:displayName="Comment" ma:format="Dropdown" ma:internalName="Comment">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b5afd21-02a2-479e-8ccf-e4ace2f9df0f"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9c0eef9c-d029-4a8e-98fa-d12d3dc82031}" ma:internalName="TaxCatchAll" ma:showField="CatchAllData" ma:web="5b5afd21-02a2-479e-8ccf-e4ace2f9df0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FC98C70-0EBC-460C-BBD3-15BD4B2D7629}">
  <ds:schemaRefs>
    <ds:schemaRef ds:uri="http://schemas.microsoft.com/office/2006/metadata/properties"/>
    <ds:schemaRef ds:uri="http://schemas.microsoft.com/office/infopath/2007/PartnerControls"/>
    <ds:schemaRef ds:uri="b88ac1c6-6389-40a6-8f7e-c38681aa5506"/>
    <ds:schemaRef ds:uri="cb1a69d6-7238-4bc4-a012-331f5ccf8d60"/>
    <ds:schemaRef ds:uri="efc2542a-561c-4b3e-ba0c-b6a93958cf96"/>
    <ds:schemaRef ds:uri="5b5afd21-02a2-479e-8ccf-e4ace2f9df0f"/>
  </ds:schemaRefs>
</ds:datastoreItem>
</file>

<file path=customXml/itemProps2.xml><?xml version="1.0" encoding="utf-8"?>
<ds:datastoreItem xmlns:ds="http://schemas.openxmlformats.org/officeDocument/2006/customXml" ds:itemID="{8204CDD2-8AB1-434A-B5FF-BBFFE8BF39AE}"/>
</file>

<file path=customXml/itemProps3.xml><?xml version="1.0" encoding="utf-8"?>
<ds:datastoreItem xmlns:ds="http://schemas.openxmlformats.org/officeDocument/2006/customXml" ds:itemID="{85829CA1-6D12-48DC-B310-45C0007DC54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16</vt:i4>
      </vt:variant>
    </vt:vector>
  </HeadingPairs>
  <TitlesOfParts>
    <vt:vector size="16" baseType="lpstr">
      <vt:lpstr>Guide de l'utilisateur</vt:lpstr>
      <vt:lpstr>Réponses</vt:lpstr>
      <vt:lpstr>P1</vt:lpstr>
      <vt:lpstr>P2</vt:lpstr>
      <vt:lpstr>P3</vt:lpstr>
      <vt:lpstr>P4</vt:lpstr>
      <vt:lpstr>P5</vt:lpstr>
      <vt:lpstr>P6</vt:lpstr>
      <vt:lpstr>P7</vt:lpstr>
      <vt:lpstr>P8</vt:lpstr>
      <vt:lpstr>P9</vt:lpstr>
      <vt:lpstr>P10</vt:lpstr>
      <vt:lpstr>CONFORM</vt:lpstr>
      <vt:lpstr>EN COURS</vt:lpstr>
      <vt:lpstr>PLAN</vt:lpstr>
      <vt:lpstr>P&amp;C FSC</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Info FSC Argentina</dc:creator>
  <cp:keywords/>
  <dc:description/>
  <cp:lastModifiedBy>Cintia Barzola</cp:lastModifiedBy>
  <cp:revision/>
  <dcterms:created xsi:type="dcterms:W3CDTF">2024-02-02T03:37:36Z</dcterms:created>
  <dcterms:modified xsi:type="dcterms:W3CDTF">2025-04-30T00:11:27Z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0x0101002CB29C2D4AD9A248AC9551809FB7475D</vt:lpwstr>
  </property>
  <property fmtid="{D5CDD505-2E9C-101B-9397-08002B2CF9AE}" pid="3" name="MediaServiceImageTags">
    <vt:lpwstr/>
  </property>
  <property fmtid="{D5CDD505-2E9C-101B-9397-08002B2CF9AE}" pid="4" name="Order">
    <vt:r8>906400</vt:r8>
  </property>
  <property fmtid="{D5CDD505-2E9C-101B-9397-08002B2CF9AE}" pid="5" name="xd_Signature">
    <vt:bool>false</vt:bool>
  </property>
  <property fmtid="{D5CDD505-2E9C-101B-9397-08002B2CF9AE}" pid="6" name="xd_ProgID">
    <vt:lpwstr/>
  </property>
  <property fmtid="{D5CDD505-2E9C-101B-9397-08002B2CF9AE}" pid="7" name="_SourceUrl">
    <vt:lpwstr/>
  </property>
  <property fmtid="{D5CDD505-2E9C-101B-9397-08002B2CF9AE}" pid="8" name="_SharedFileIndex">
    <vt:lpwstr/>
  </property>
  <property fmtid="{D5CDD505-2E9C-101B-9397-08002B2CF9AE}" pid="9" name="ComplianceAssetId">
    <vt:lpwstr/>
  </property>
  <property fmtid="{D5CDD505-2E9C-101B-9397-08002B2CF9AE}" pid="10" name="TemplateUrl">
    <vt:lpwstr/>
  </property>
  <property fmtid="{D5CDD505-2E9C-101B-9397-08002B2CF9AE}" pid="11" name="_ExtendedDescription">
    <vt:lpwstr/>
  </property>
  <property fmtid="{D5CDD505-2E9C-101B-9397-08002B2CF9AE}" pid="12" name="TriggerFlowInfo">
    <vt:lpwstr/>
  </property>
  <property fmtid="{D5CDD505-2E9C-101B-9397-08002B2CF9AE}" pid="13" name="hyperlink">
    <vt:lpwstr>, </vt:lpwstr>
  </property>
</Properties>
</file>